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John Miller\Downloads\"/>
    </mc:Choice>
  </mc:AlternateContent>
  <xr:revisionPtr revIDLastSave="0" documentId="13_ncr:1_{984FD08E-E0F7-4AFD-8B26-779AD0ED2FB2}" xr6:coauthVersionLast="47" xr6:coauthVersionMax="47" xr10:uidLastSave="{00000000-0000-0000-0000-000000000000}"/>
  <bookViews>
    <workbookView xWindow="30600" yWindow="1365" windowWidth="23640" windowHeight="21600" activeTab="3" xr2:uid="{00000000-000D-0000-FFFF-FFFF00000000}"/>
  </bookViews>
  <sheets>
    <sheet name="Instructions" sheetId="1" r:id="rId1"/>
    <sheet name="Activity Calculations" sheetId="3" r:id="rId2"/>
    <sheet name="Personnel" sheetId="4" r:id="rId3"/>
    <sheet name="Fringe Benefits" sheetId="5" r:id="rId4"/>
    <sheet name="Period Budget" sheetId="6" r:id="rId5"/>
    <sheet name="424A-online" sheetId="10" r:id="rId6"/>
    <sheet name="424-online" sheetId="11" r:id="rId7"/>
  </sheets>
  <definedNames>
    <definedName name="_xlnm.Print_Area">#REF!</definedName>
    <definedName name="_xlnm.Print_Titles" localSheetId="1">'Activity Calculations'!$A:$K,'Activity Calculations'!$5:$9</definedName>
    <definedName name="_xlnm.Print_Titles" localSheetId="4">'Period Budget'!$A:$C</definedName>
    <definedName name="_xlnm.Print_Titles" localSheetId="2">Personnel!$A:$J,Personnel!$1:$10</definedName>
    <definedName name="_xlnm.Print_Titles">#N/A</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3" l="1"/>
  <c r="T42" i="3" s="1"/>
  <c r="J51" i="3"/>
  <c r="J50" i="3"/>
  <c r="K40" i="3"/>
  <c r="AE15" i="3"/>
  <c r="AE60" i="3" s="1"/>
  <c r="AD15" i="3"/>
  <c r="AD60" i="3" s="1"/>
  <c r="Z20" i="6" s="1"/>
  <c r="AC15" i="3"/>
  <c r="AC60" i="3" s="1"/>
  <c r="Y20" i="6" s="1"/>
  <c r="AA15" i="3"/>
  <c r="AA60" i="3" s="1"/>
  <c r="Z15" i="3"/>
  <c r="Z60" i="3" s="1"/>
  <c r="Y15" i="3"/>
  <c r="Y60" i="3" s="1"/>
  <c r="W15" i="3"/>
  <c r="W60" i="3" s="1"/>
  <c r="V15" i="3"/>
  <c r="V60" i="3" s="1"/>
  <c r="U15" i="3"/>
  <c r="U60" i="3" s="1"/>
  <c r="S15" i="3"/>
  <c r="S60" i="3" s="1"/>
  <c r="R15" i="3"/>
  <c r="R60" i="3" s="1"/>
  <c r="V20" i="6" s="1"/>
  <c r="Q15" i="3"/>
  <c r="Q60" i="3" s="1"/>
  <c r="U20" i="6" s="1"/>
  <c r="O15" i="3"/>
  <c r="O60" i="3" s="1"/>
  <c r="S20" i="6" s="1"/>
  <c r="N15" i="3"/>
  <c r="N60" i="3" s="1"/>
  <c r="M15" i="3"/>
  <c r="M60" i="3" s="1"/>
  <c r="Q20" i="6" s="1"/>
  <c r="G14" i="3"/>
  <c r="K14" i="3" s="1"/>
  <c r="AE22" i="3"/>
  <c r="AE61" i="3" s="1"/>
  <c r="AA21" i="6" s="1"/>
  <c r="AA22" i="3"/>
  <c r="W22" i="3"/>
  <c r="W61" i="3" s="1"/>
  <c r="S22" i="3"/>
  <c r="S61" i="3" s="1"/>
  <c r="W21" i="6" s="1"/>
  <c r="R22" i="3"/>
  <c r="R61" i="3" s="1"/>
  <c r="V21" i="6" s="1"/>
  <c r="O22" i="3"/>
  <c r="O61" i="3" s="1"/>
  <c r="S21" i="6" s="1"/>
  <c r="N22" i="3"/>
  <c r="N61" i="3" s="1"/>
  <c r="M22" i="3"/>
  <c r="L22" i="3"/>
  <c r="AE53" i="3"/>
  <c r="AD53" i="3"/>
  <c r="AD64" i="3" s="1"/>
  <c r="Z28" i="6" s="1"/>
  <c r="AA53" i="3"/>
  <c r="AA64" i="3" s="1"/>
  <c r="Z53" i="3"/>
  <c r="Z64" i="3" s="1"/>
  <c r="W53" i="3"/>
  <c r="V53" i="3"/>
  <c r="V64" i="3" s="1"/>
  <c r="S53" i="3"/>
  <c r="S64" i="3" s="1"/>
  <c r="R53" i="3"/>
  <c r="R64" i="3" s="1"/>
  <c r="V28" i="6" s="1"/>
  <c r="O53" i="3"/>
  <c r="O64" i="3" s="1"/>
  <c r="N53" i="3"/>
  <c r="N64" i="3" s="1"/>
  <c r="R28" i="6" s="1"/>
  <c r="M53" i="3"/>
  <c r="J38" i="3"/>
  <c r="K38" i="3" s="1"/>
  <c r="X43" i="3"/>
  <c r="T43" i="3"/>
  <c r="P43" i="3"/>
  <c r="L15" i="4"/>
  <c r="K15" i="4"/>
  <c r="AD15" i="4"/>
  <c r="AB15" i="4"/>
  <c r="AA15" i="4"/>
  <c r="Z15" i="4"/>
  <c r="X15" i="4"/>
  <c r="W15" i="4"/>
  <c r="V15" i="4"/>
  <c r="T15" i="4"/>
  <c r="S15" i="4"/>
  <c r="R15" i="4"/>
  <c r="P15" i="4"/>
  <c r="P23" i="4" s="1"/>
  <c r="O15" i="4"/>
  <c r="N15" i="4"/>
  <c r="AC21" i="4"/>
  <c r="Z11" i="6" s="1"/>
  <c r="AB21" i="4"/>
  <c r="AA21" i="4"/>
  <c r="Y21" i="4"/>
  <c r="X21" i="4"/>
  <c r="W21" i="4"/>
  <c r="U21" i="4"/>
  <c r="T21" i="4"/>
  <c r="S21" i="4"/>
  <c r="Q21" i="4"/>
  <c r="P21" i="4"/>
  <c r="M11" i="6" s="1"/>
  <c r="O21" i="4"/>
  <c r="T11" i="6" s="1"/>
  <c r="M21" i="4"/>
  <c r="R11" i="6" s="1"/>
  <c r="L21" i="4"/>
  <c r="L23" i="4" s="1"/>
  <c r="K21" i="4"/>
  <c r="H11" i="6" s="1"/>
  <c r="H18" i="4"/>
  <c r="G18" i="4"/>
  <c r="N18" i="4" s="1"/>
  <c r="H17" i="4"/>
  <c r="G17" i="4"/>
  <c r="N17" i="4" s="1"/>
  <c r="W58" i="3"/>
  <c r="W65" i="3" s="1"/>
  <c r="V58" i="3"/>
  <c r="V65" i="3" s="1"/>
  <c r="U58" i="3"/>
  <c r="U65" i="3" s="1"/>
  <c r="T58" i="3"/>
  <c r="T65" i="3" s="1"/>
  <c r="W64" i="3"/>
  <c r="W34" i="3"/>
  <c r="W63" i="3" s="1"/>
  <c r="V34" i="3"/>
  <c r="V63" i="3" s="1"/>
  <c r="U34" i="3"/>
  <c r="U63" i="3" s="1"/>
  <c r="W28" i="3"/>
  <c r="W62" i="3" s="1"/>
  <c r="V28" i="3"/>
  <c r="V62" i="3" s="1"/>
  <c r="U28" i="3"/>
  <c r="U62" i="3" s="1"/>
  <c r="T28" i="3"/>
  <c r="T62" i="3" s="1"/>
  <c r="AA58" i="3"/>
  <c r="AA65" i="3" s="1"/>
  <c r="Z58" i="3"/>
  <c r="Z65" i="3" s="1"/>
  <c r="Y58" i="3"/>
  <c r="Y65" i="3" s="1"/>
  <c r="X58" i="3"/>
  <c r="X65" i="3" s="1"/>
  <c r="AA34" i="3"/>
  <c r="AA63" i="3" s="1"/>
  <c r="Z34" i="3"/>
  <c r="Z63" i="3" s="1"/>
  <c r="Y34" i="3"/>
  <c r="Y63" i="3" s="1"/>
  <c r="AA28" i="3"/>
  <c r="AA62" i="3" s="1"/>
  <c r="Z28" i="3"/>
  <c r="Z62" i="3" s="1"/>
  <c r="Y28" i="3"/>
  <c r="Y62" i="3" s="1"/>
  <c r="X28" i="3"/>
  <c r="X62" i="3" s="1"/>
  <c r="AA61" i="3"/>
  <c r="Q11" i="6"/>
  <c r="V11" i="6"/>
  <c r="U11" i="6"/>
  <c r="K43" i="3"/>
  <c r="K51" i="3"/>
  <c r="X51" i="3" s="1"/>
  <c r="K49" i="3"/>
  <c r="L49" i="3" s="1"/>
  <c r="E131" i="11"/>
  <c r="O68" i="10"/>
  <c r="E129" i="11" s="1"/>
  <c r="G17" i="3"/>
  <c r="G19" i="3"/>
  <c r="M28" i="3"/>
  <c r="M62" i="3" s="1"/>
  <c r="Q24" i="6" s="1"/>
  <c r="M34" i="3"/>
  <c r="M63" i="3" s="1"/>
  <c r="Q26" i="6" s="1"/>
  <c r="M58" i="3"/>
  <c r="M65" i="3" s="1"/>
  <c r="D23" i="5"/>
  <c r="D24" i="5"/>
  <c r="I11" i="6"/>
  <c r="Q28" i="3"/>
  <c r="Q62" i="3" s="1"/>
  <c r="Q34" i="3"/>
  <c r="Q63" i="3" s="1"/>
  <c r="U26" i="6" s="1"/>
  <c r="Q58" i="3"/>
  <c r="Q65" i="3" s="1"/>
  <c r="AC28" i="3"/>
  <c r="AC62" i="3" s="1"/>
  <c r="Y24" i="6" s="1"/>
  <c r="AC34" i="3"/>
  <c r="AC63" i="3" s="1"/>
  <c r="Y26" i="6" s="1"/>
  <c r="AC58" i="3"/>
  <c r="AC65" i="3" s="1"/>
  <c r="Y30" i="6" s="1"/>
  <c r="Y11" i="6"/>
  <c r="N28" i="3"/>
  <c r="N62" i="3" s="1"/>
  <c r="R24" i="6" s="1"/>
  <c r="N34" i="3"/>
  <c r="N63" i="3" s="1"/>
  <c r="R26" i="6" s="1"/>
  <c r="N58" i="3"/>
  <c r="N65" i="3" s="1"/>
  <c r="G11" i="4"/>
  <c r="M11" i="4" s="1"/>
  <c r="G12" i="4"/>
  <c r="M12" i="4" s="1"/>
  <c r="G13" i="4"/>
  <c r="M13" i="4" s="1"/>
  <c r="J11" i="6"/>
  <c r="G13" i="3"/>
  <c r="K13" i="3" s="1"/>
  <c r="G16" i="3"/>
  <c r="K16" i="3" s="1"/>
  <c r="G18" i="3"/>
  <c r="K18" i="3" s="1"/>
  <c r="G20" i="3"/>
  <c r="K20" i="3" s="1"/>
  <c r="L26" i="3"/>
  <c r="L27" i="3"/>
  <c r="K33" i="3"/>
  <c r="T33" i="3" s="1"/>
  <c r="T34" i="3" s="1"/>
  <c r="T63" i="3" s="1"/>
  <c r="K46" i="3"/>
  <c r="L46" i="3" s="1"/>
  <c r="K47" i="3"/>
  <c r="L47" i="3" s="1"/>
  <c r="K48" i="3"/>
  <c r="L48" i="3" s="1"/>
  <c r="K50" i="3"/>
  <c r="L50" i="3" s="1"/>
  <c r="L58" i="3"/>
  <c r="L65" i="3" s="1"/>
  <c r="O28" i="3"/>
  <c r="O62" i="3" s="1"/>
  <c r="K24" i="6" s="1"/>
  <c r="O34" i="3"/>
  <c r="O63" i="3" s="1"/>
  <c r="S26" i="6" s="1"/>
  <c r="O58" i="3"/>
  <c r="O65" i="3" s="1"/>
  <c r="C35" i="6"/>
  <c r="U112" i="10" s="1"/>
  <c r="R28" i="3"/>
  <c r="R62" i="3" s="1"/>
  <c r="V24" i="6" s="1"/>
  <c r="R34" i="3"/>
  <c r="R63" i="3" s="1"/>
  <c r="V26" i="6" s="1"/>
  <c r="R58" i="3"/>
  <c r="R65" i="3" s="1"/>
  <c r="H12" i="4"/>
  <c r="H13" i="4"/>
  <c r="N11" i="6"/>
  <c r="P28" i="3"/>
  <c r="P62" i="3" s="1"/>
  <c r="T24" i="6" s="1"/>
  <c r="P58" i="3"/>
  <c r="P65" i="3" s="1"/>
  <c r="S28" i="3"/>
  <c r="S62" i="3" s="1"/>
  <c r="W24" i="6" s="1"/>
  <c r="S34" i="3"/>
  <c r="S63" i="3" s="1"/>
  <c r="O26" i="6" s="1"/>
  <c r="S58" i="3"/>
  <c r="S65" i="3" s="1"/>
  <c r="W30" i="6" s="1"/>
  <c r="AD28" i="3"/>
  <c r="AD62" i="3" s="1"/>
  <c r="Z24" i="6" s="1"/>
  <c r="AD34" i="3"/>
  <c r="AD63" i="3" s="1"/>
  <c r="Z26" i="6" s="1"/>
  <c r="AD58" i="3"/>
  <c r="AD65" i="3" s="1"/>
  <c r="Z30" i="6" s="1"/>
  <c r="AB28" i="3"/>
  <c r="AB62" i="3" s="1"/>
  <c r="X24" i="6" s="1"/>
  <c r="AB58" i="3"/>
  <c r="AB65" i="3" s="1"/>
  <c r="X30" i="6" s="1"/>
  <c r="X11" i="6"/>
  <c r="AE28" i="3"/>
  <c r="AE62" i="3" s="1"/>
  <c r="AA24" i="6" s="1"/>
  <c r="AE34" i="3"/>
  <c r="AE63" i="3" s="1"/>
  <c r="AA26" i="6" s="1"/>
  <c r="AE64" i="3"/>
  <c r="AA28" i="6" s="1"/>
  <c r="AE58" i="3"/>
  <c r="AE65" i="3" s="1"/>
  <c r="AA30" i="6" s="1"/>
  <c r="R68" i="10"/>
  <c r="E135" i="11"/>
  <c r="Y42" i="6"/>
  <c r="Z42" i="6"/>
  <c r="D15" i="5"/>
  <c r="C23" i="5"/>
  <c r="C24" i="5"/>
  <c r="X42" i="3" l="1"/>
  <c r="P42" i="3"/>
  <c r="AB42" i="3"/>
  <c r="K39" i="3"/>
  <c r="Y39" i="3" s="1"/>
  <c r="Y53" i="3" s="1"/>
  <c r="R17" i="4"/>
  <c r="V17" i="4" s="1"/>
  <c r="Z17" i="4" s="1"/>
  <c r="AD17" i="4" s="1"/>
  <c r="K19" i="3"/>
  <c r="AB19" i="3" s="1"/>
  <c r="AB22" i="3" s="1"/>
  <c r="AB61" i="3" s="1"/>
  <c r="X21" i="6" s="1"/>
  <c r="K23" i="4"/>
  <c r="X40" i="3"/>
  <c r="T40" i="3"/>
  <c r="AB38" i="3"/>
  <c r="X38" i="3"/>
  <c r="T38" i="3"/>
  <c r="P38" i="3"/>
  <c r="L38" i="3"/>
  <c r="AB14" i="3"/>
  <c r="L14" i="3"/>
  <c r="X14" i="3"/>
  <c r="T14" i="3"/>
  <c r="P14" i="3"/>
  <c r="P51" i="3"/>
  <c r="K17" i="3"/>
  <c r="O23" i="4"/>
  <c r="T23" i="4"/>
  <c r="AA23" i="4"/>
  <c r="N21" i="4"/>
  <c r="K11" i="6" s="1"/>
  <c r="S23" i="4"/>
  <c r="X23" i="4"/>
  <c r="W23" i="4"/>
  <c r="AB23" i="4"/>
  <c r="T16" i="3"/>
  <c r="P16" i="3"/>
  <c r="R20" i="6"/>
  <c r="J20" i="6"/>
  <c r="V30" i="6"/>
  <c r="N30" i="6"/>
  <c r="O30" i="6"/>
  <c r="S11" i="6"/>
  <c r="F24" i="5"/>
  <c r="P11" i="6"/>
  <c r="L28" i="3"/>
  <c r="L62" i="3" s="1"/>
  <c r="P24" i="6" s="1"/>
  <c r="AB51" i="3"/>
  <c r="S24" i="6"/>
  <c r="AB33" i="3"/>
  <c r="AB34" i="3" s="1"/>
  <c r="AB63" i="3" s="1"/>
  <c r="X26" i="6" s="1"/>
  <c r="P33" i="3"/>
  <c r="P34" i="3" s="1"/>
  <c r="P63" i="3" s="1"/>
  <c r="T26" i="6" s="1"/>
  <c r="L33" i="3"/>
  <c r="L34" i="3" s="1"/>
  <c r="L63" i="3" s="1"/>
  <c r="P26" i="6" s="1"/>
  <c r="S30" i="6"/>
  <c r="K30" i="6"/>
  <c r="Q30" i="6"/>
  <c r="I30" i="6"/>
  <c r="H30" i="6"/>
  <c r="P30" i="6"/>
  <c r="L30" i="6"/>
  <c r="T30" i="6"/>
  <c r="Z18" i="3"/>
  <c r="P18" i="3"/>
  <c r="R30" i="6"/>
  <c r="J30" i="6"/>
  <c r="M24" i="6"/>
  <c r="U24" i="6"/>
  <c r="U30" i="6"/>
  <c r="M30" i="6"/>
  <c r="AB13" i="3"/>
  <c r="P13" i="3"/>
  <c r="T13" i="3"/>
  <c r="T15" i="3" s="1"/>
  <c r="T60" i="3" s="1"/>
  <c r="X13" i="3"/>
  <c r="X15" i="3" s="1"/>
  <c r="X60" i="3" s="1"/>
  <c r="L13" i="3"/>
  <c r="W20" i="6"/>
  <c r="W22" i="6" s="1"/>
  <c r="AA20" i="6"/>
  <c r="AA22" i="6" s="1"/>
  <c r="X16" i="3"/>
  <c r="AA66" i="3"/>
  <c r="W26" i="6"/>
  <c r="L51" i="3"/>
  <c r="L53" i="3" s="1"/>
  <c r="L64" i="3" s="1"/>
  <c r="X33" i="3"/>
  <c r="X34" i="3" s="1"/>
  <c r="X63" i="3" s="1"/>
  <c r="T51" i="3"/>
  <c r="M15" i="4"/>
  <c r="M23" i="4" s="1"/>
  <c r="V20" i="3"/>
  <c r="AD20" i="3"/>
  <c r="V18" i="3"/>
  <c r="U22" i="3"/>
  <c r="P40" i="3"/>
  <c r="S28" i="6"/>
  <c r="K28" i="6"/>
  <c r="W66" i="3"/>
  <c r="J21" i="6"/>
  <c r="R21" i="6"/>
  <c r="R22" i="6" s="1"/>
  <c r="W28" i="6"/>
  <c r="O28" i="6"/>
  <c r="V22" i="6"/>
  <c r="S22" i="6"/>
  <c r="M61" i="3"/>
  <c r="Q21" i="6" s="1"/>
  <c r="Q22" i="6" s="1"/>
  <c r="L11" i="6"/>
  <c r="D11" i="6" s="1"/>
  <c r="Q13" i="4"/>
  <c r="Q12" i="4"/>
  <c r="E133" i="11"/>
  <c r="F11" i="6"/>
  <c r="E11" i="6"/>
  <c r="R18" i="4"/>
  <c r="R21" i="4" s="1"/>
  <c r="O80" i="10"/>
  <c r="J28" i="6"/>
  <c r="N28" i="6"/>
  <c r="I24" i="6"/>
  <c r="L24" i="6"/>
  <c r="R66" i="3"/>
  <c r="N20" i="6"/>
  <c r="L26" i="6"/>
  <c r="N26" i="6"/>
  <c r="K26" i="6"/>
  <c r="O66" i="3"/>
  <c r="K20" i="6"/>
  <c r="I26" i="6"/>
  <c r="O21" i="6"/>
  <c r="N21" i="6"/>
  <c r="K21" i="6"/>
  <c r="I20" i="6"/>
  <c r="O24" i="6"/>
  <c r="N24" i="6"/>
  <c r="N66" i="3"/>
  <c r="J24" i="6"/>
  <c r="M26" i="6"/>
  <c r="M20" i="6"/>
  <c r="L61" i="3"/>
  <c r="P21" i="6" s="1"/>
  <c r="J26" i="6"/>
  <c r="F26" i="6" s="1"/>
  <c r="K41" i="3"/>
  <c r="H24" i="6"/>
  <c r="Q11" i="4"/>
  <c r="U11" i="4" s="1"/>
  <c r="Y11" i="4" s="1"/>
  <c r="AC11" i="4" s="1"/>
  <c r="R80" i="10"/>
  <c r="P19" i="3" l="1"/>
  <c r="T19" i="3"/>
  <c r="U39" i="3"/>
  <c r="Q39" i="3"/>
  <c r="Q53" i="3" s="1"/>
  <c r="Q64" i="3" s="1"/>
  <c r="U28" i="6" s="1"/>
  <c r="P15" i="3"/>
  <c r="P60" i="3" s="1"/>
  <c r="T20" i="6" s="1"/>
  <c r="L15" i="3"/>
  <c r="L60" i="3" s="1"/>
  <c r="H20" i="6" s="1"/>
  <c r="AB15" i="3"/>
  <c r="AB60" i="3" s="1"/>
  <c r="X20" i="6" s="1"/>
  <c r="X22" i="6" s="1"/>
  <c r="X17" i="3"/>
  <c r="X22" i="3" s="1"/>
  <c r="X61" i="3" s="1"/>
  <c r="T17" i="3"/>
  <c r="P17" i="3"/>
  <c r="AB41" i="3"/>
  <c r="AB53" i="3" s="1"/>
  <c r="AB64" i="3" s="1"/>
  <c r="X41" i="3"/>
  <c r="X53" i="3" s="1"/>
  <c r="X64" i="3" s="1"/>
  <c r="T41" i="3"/>
  <c r="T53" i="3" s="1"/>
  <c r="T64" i="3" s="1"/>
  <c r="P41" i="3"/>
  <c r="P53" i="3" s="1"/>
  <c r="P64" i="3" s="1"/>
  <c r="L28" i="6" s="1"/>
  <c r="O20" i="6"/>
  <c r="G20" i="6" s="1"/>
  <c r="F30" i="6"/>
  <c r="G30" i="6"/>
  <c r="N23" i="4"/>
  <c r="L20" i="6"/>
  <c r="J22" i="6"/>
  <c r="F20" i="6"/>
  <c r="W11" i="6"/>
  <c r="O11" i="6"/>
  <c r="C15" i="6"/>
  <c r="I112" i="10" s="1"/>
  <c r="F26" i="5"/>
  <c r="C16" i="6" s="1"/>
  <c r="R23" i="4"/>
  <c r="H26" i="6"/>
  <c r="E24" i="6"/>
  <c r="D30" i="6"/>
  <c r="I49" i="10" s="1"/>
  <c r="E30" i="6"/>
  <c r="G26" i="6"/>
  <c r="P22" i="3"/>
  <c r="P61" i="3" s="1"/>
  <c r="L21" i="6" s="1"/>
  <c r="AE66" i="3"/>
  <c r="G24" i="6"/>
  <c r="S66" i="3"/>
  <c r="P28" i="6"/>
  <c r="H28" i="6"/>
  <c r="V22" i="3"/>
  <c r="V61" i="3" s="1"/>
  <c r="V66" i="3" s="1"/>
  <c r="F24" i="6"/>
  <c r="AD22" i="3"/>
  <c r="AD61" i="3" s="1"/>
  <c r="Z22" i="3"/>
  <c r="Z61" i="3" s="1"/>
  <c r="Z66" i="3" s="1"/>
  <c r="AC22" i="3"/>
  <c r="AC61" i="3" s="1"/>
  <c r="Y21" i="6" s="1"/>
  <c r="Y22" i="6" s="1"/>
  <c r="U13" i="4"/>
  <c r="Q15" i="4"/>
  <c r="Q23" i="4" s="1"/>
  <c r="Q22" i="3"/>
  <c r="Q61" i="3" s="1"/>
  <c r="AC53" i="3"/>
  <c r="AC64" i="3" s="1"/>
  <c r="Y28" i="6" s="1"/>
  <c r="G28" i="6"/>
  <c r="E20" i="6"/>
  <c r="D24" i="6"/>
  <c r="I37" i="10" s="1"/>
  <c r="E26" i="6"/>
  <c r="F28" i="6"/>
  <c r="Y64" i="3"/>
  <c r="G21" i="6"/>
  <c r="D26" i="6"/>
  <c r="I40" i="10" s="1"/>
  <c r="U61" i="3"/>
  <c r="Y12" i="4"/>
  <c r="AC12" i="4" s="1"/>
  <c r="U12" i="4"/>
  <c r="V18" i="4"/>
  <c r="V21" i="4" s="1"/>
  <c r="V23" i="4" s="1"/>
  <c r="I21" i="6"/>
  <c r="N22" i="6"/>
  <c r="H21" i="6"/>
  <c r="M64" i="3"/>
  <c r="Q28" i="6" s="1"/>
  <c r="K22" i="6"/>
  <c r="X28" i="6" l="1"/>
  <c r="AB66" i="3"/>
  <c r="T22" i="3"/>
  <c r="T61" i="3" s="1"/>
  <c r="T66" i="3" s="1"/>
  <c r="X66" i="3"/>
  <c r="P20" i="6"/>
  <c r="P22" i="6" s="1"/>
  <c r="L66" i="3"/>
  <c r="O22" i="6"/>
  <c r="L22" i="6"/>
  <c r="D20" i="6"/>
  <c r="L49" i="10"/>
  <c r="U49" i="10" s="1"/>
  <c r="P66" i="3"/>
  <c r="L40" i="10"/>
  <c r="U40" i="10" s="1"/>
  <c r="I115" i="10"/>
  <c r="O16" i="6"/>
  <c r="P16" i="6"/>
  <c r="Y16" i="6"/>
  <c r="H16" i="6"/>
  <c r="N16" i="6"/>
  <c r="X16" i="6"/>
  <c r="R16" i="6"/>
  <c r="U16" i="6"/>
  <c r="K16" i="6"/>
  <c r="J16" i="6"/>
  <c r="M16" i="6"/>
  <c r="L16" i="6"/>
  <c r="S16" i="6"/>
  <c r="V16" i="6"/>
  <c r="Z16" i="6"/>
  <c r="Q16" i="6"/>
  <c r="I16" i="6"/>
  <c r="T16" i="6"/>
  <c r="W16" i="6"/>
  <c r="L37" i="10"/>
  <c r="U37" i="10" s="1"/>
  <c r="T28" i="6"/>
  <c r="D28" i="6" s="1"/>
  <c r="I43" i="10" s="1"/>
  <c r="T21" i="6"/>
  <c r="T22" i="6" s="1"/>
  <c r="Z21" i="6"/>
  <c r="AD66" i="3"/>
  <c r="U53" i="3"/>
  <c r="U64" i="3" s="1"/>
  <c r="U66" i="3" s="1"/>
  <c r="Y13" i="4"/>
  <c r="U15" i="4"/>
  <c r="U23" i="4" s="1"/>
  <c r="Y22" i="3"/>
  <c r="Y61" i="3" s="1"/>
  <c r="Y66" i="3" s="1"/>
  <c r="U21" i="6"/>
  <c r="U22" i="6" s="1"/>
  <c r="M21" i="6"/>
  <c r="G22" i="6"/>
  <c r="Z18" i="4"/>
  <c r="Z21" i="4" s="1"/>
  <c r="Z23" i="4" s="1"/>
  <c r="I22" i="6"/>
  <c r="M28" i="6"/>
  <c r="Q66" i="3"/>
  <c r="I28" i="6"/>
  <c r="M66" i="3"/>
  <c r="AC66" i="3"/>
  <c r="H22" i="6"/>
  <c r="D21" i="6" l="1"/>
  <c r="D22" i="6" s="1"/>
  <c r="I34" i="10" s="1"/>
  <c r="D16" i="6"/>
  <c r="E16" i="6"/>
  <c r="F16" i="6"/>
  <c r="Z22" i="6"/>
  <c r="F21" i="6"/>
  <c r="F22" i="6" s="1"/>
  <c r="AC13" i="4"/>
  <c r="AC15" i="4" s="1"/>
  <c r="AC23" i="4" s="1"/>
  <c r="Y15" i="4"/>
  <c r="Y23" i="4" s="1"/>
  <c r="E21" i="6"/>
  <c r="E22" i="6" s="1"/>
  <c r="M22" i="6"/>
  <c r="AD18" i="4"/>
  <c r="AD21" i="4" s="1"/>
  <c r="E28" i="6"/>
  <c r="L43" i="10" s="1"/>
  <c r="U43" i="10" s="1"/>
  <c r="J10" i="6"/>
  <c r="R10" i="6"/>
  <c r="R15" i="6" s="1"/>
  <c r="R17" i="6" s="1"/>
  <c r="L34" i="10" l="1"/>
  <c r="AD23" i="4"/>
  <c r="AA11" i="6"/>
  <c r="R12" i="6"/>
  <c r="R32" i="6" s="1"/>
  <c r="U34" i="10"/>
  <c r="J12" i="6"/>
  <c r="J15" i="6"/>
  <c r="G11" i="6" l="1"/>
  <c r="AA16" i="6"/>
  <c r="G16" i="6" s="1"/>
  <c r="J17" i="6"/>
  <c r="J32" i="6" s="1"/>
  <c r="S10" i="6"/>
  <c r="K10" i="6"/>
  <c r="K15" i="6" s="1"/>
  <c r="K17" i="6" s="1"/>
  <c r="K12" i="6" l="1"/>
  <c r="S15" i="6"/>
  <c r="S17" i="6" s="1"/>
  <c r="S12" i="6"/>
  <c r="K32" i="6"/>
  <c r="K38" i="6" s="1"/>
  <c r="Y10" i="6"/>
  <c r="Y12" i="6" s="1"/>
  <c r="W10" i="6"/>
  <c r="W12" i="6" s="1"/>
  <c r="U10" i="6"/>
  <c r="U15" i="6" s="1"/>
  <c r="U17" i="6" s="1"/>
  <c r="V10" i="6"/>
  <c r="AA10" i="6"/>
  <c r="AA15" i="6" s="1"/>
  <c r="AA17" i="6" s="1"/>
  <c r="AA12" i="6"/>
  <c r="L10" i="6"/>
  <c r="X10" i="6"/>
  <c r="X15" i="6" s="1"/>
  <c r="X17" i="6" s="1"/>
  <c r="N10" i="6"/>
  <c r="N12" i="6" s="1"/>
  <c r="N15" i="6"/>
  <c r="N17" i="6" s="1"/>
  <c r="O10" i="6"/>
  <c r="M10" i="6"/>
  <c r="Z10" i="6"/>
  <c r="Z15" i="6" s="1"/>
  <c r="Z17" i="6" s="1"/>
  <c r="T10" i="6"/>
  <c r="T15" i="6" s="1"/>
  <c r="T17" i="6" s="1"/>
  <c r="X12" i="6" l="1"/>
  <c r="X32" i="6" s="1"/>
  <c r="X38" i="6" s="1"/>
  <c r="Y15" i="6"/>
  <c r="Y17" i="6" s="1"/>
  <c r="T12" i="6"/>
  <c r="T32" i="6" s="1"/>
  <c r="T38" i="6" s="1"/>
  <c r="AA32" i="6"/>
  <c r="AA38" i="6" s="1"/>
  <c r="S32" i="6"/>
  <c r="S38" i="6" s="1"/>
  <c r="Z12" i="6"/>
  <c r="Z32" i="6" s="1"/>
  <c r="N32" i="6"/>
  <c r="U12" i="6"/>
  <c r="U32" i="6" s="1"/>
  <c r="U38" i="6" s="1"/>
  <c r="W15" i="6"/>
  <c r="W17" i="6" s="1"/>
  <c r="W32" i="6" s="1"/>
  <c r="W38" i="6" s="1"/>
  <c r="O12" i="6"/>
  <c r="O15" i="6"/>
  <c r="G10" i="6"/>
  <c r="G12" i="6" s="1"/>
  <c r="V15" i="6"/>
  <c r="V17" i="6" s="1"/>
  <c r="F10" i="6"/>
  <c r="F12" i="6" s="1"/>
  <c r="V12" i="6"/>
  <c r="M15" i="6"/>
  <c r="M17" i="6" s="1"/>
  <c r="M12" i="6"/>
  <c r="L12" i="6"/>
  <c r="L15" i="6"/>
  <c r="L17" i="6" s="1"/>
  <c r="Y32" i="6"/>
  <c r="Y38" i="6" s="1"/>
  <c r="M32" i="6" l="1"/>
  <c r="M38" i="6" s="1"/>
  <c r="AA33" i="6"/>
  <c r="Z35" i="6" s="1"/>
  <c r="Z38" i="6" s="1"/>
  <c r="AA41" i="6" s="1"/>
  <c r="L32" i="6"/>
  <c r="F15" i="6"/>
  <c r="F17" i="6" s="1"/>
  <c r="F32" i="6" s="1"/>
  <c r="V32" i="6"/>
  <c r="G15" i="6"/>
  <c r="G17" i="6" s="1"/>
  <c r="O17" i="6"/>
  <c r="O32" i="6" s="1"/>
  <c r="O38" i="6" s="1"/>
  <c r="Z36" i="6" l="1"/>
  <c r="G32" i="6"/>
  <c r="G38" i="6" s="1"/>
  <c r="L38" i="6"/>
  <c r="O33" i="6"/>
  <c r="N35" i="6" s="1"/>
  <c r="W33" i="6"/>
  <c r="V35" i="6" s="1"/>
  <c r="V36" i="6" s="1"/>
  <c r="N38" i="6" l="1"/>
  <c r="N36" i="6" s="1"/>
  <c r="V38" i="6"/>
  <c r="W41" i="6" s="1"/>
  <c r="P10" i="6"/>
  <c r="P12" i="6" s="1"/>
  <c r="H10" i="6"/>
  <c r="O41" i="6" l="1"/>
  <c r="D10" i="6"/>
  <c r="D12" i="6" s="1"/>
  <c r="I28" i="10" s="1"/>
  <c r="H15" i="6"/>
  <c r="P15" i="6"/>
  <c r="P17" i="6" s="1"/>
  <c r="P32" i="6" s="1"/>
  <c r="H12" i="6"/>
  <c r="P38" i="6" l="1"/>
  <c r="D15" i="6"/>
  <c r="D17" i="6" s="1"/>
  <c r="H17" i="6"/>
  <c r="H32" i="6" s="1"/>
  <c r="H38" i="6" l="1"/>
  <c r="I31" i="10"/>
  <c r="D32" i="6"/>
  <c r="I52" i="10" l="1"/>
  <c r="I58" i="10" s="1"/>
  <c r="D38" i="6"/>
  <c r="O8" i="10" l="1"/>
  <c r="O20" i="10" l="1"/>
  <c r="E125" i="11"/>
  <c r="Q10" i="6"/>
  <c r="Q15" i="6" s="1"/>
  <c r="Q17" i="6" s="1"/>
  <c r="I10" i="6"/>
  <c r="E10" i="6" s="1"/>
  <c r="E12" i="6" s="1"/>
  <c r="L28" i="10" l="1"/>
  <c r="I15" i="6"/>
  <c r="I12" i="6"/>
  <c r="Q12" i="6"/>
  <c r="Q32" i="6" s="1"/>
  <c r="Q38" i="6" l="1"/>
  <c r="S33" i="6"/>
  <c r="R35" i="6" s="1"/>
  <c r="U28" i="10"/>
  <c r="E15" i="6"/>
  <c r="E17" i="6" s="1"/>
  <c r="I17" i="6"/>
  <c r="I32" i="6" s="1"/>
  <c r="I38" i="6" l="1"/>
  <c r="K33" i="6"/>
  <c r="J35" i="6" s="1"/>
  <c r="L31" i="10"/>
  <c r="E32" i="6"/>
  <c r="R38" i="6"/>
  <c r="S41" i="6" s="1"/>
  <c r="R36" i="6"/>
  <c r="E38" i="6" l="1"/>
  <c r="G33" i="6"/>
  <c r="U31" i="10"/>
  <c r="U52" i="10" s="1"/>
  <c r="L52" i="10"/>
  <c r="J38" i="6"/>
  <c r="K41" i="6" s="1"/>
  <c r="F35" i="6"/>
  <c r="J36" i="6" l="1"/>
  <c r="F38" i="6"/>
  <c r="L55" i="10"/>
  <c r="U55" i="10" s="1"/>
  <c r="U58" i="10" s="1"/>
  <c r="F39" i="6" l="1"/>
  <c r="F40" i="6"/>
  <c r="L58" i="10"/>
  <c r="E39" i="6"/>
  <c r="F36" i="6"/>
  <c r="G39" i="6"/>
  <c r="G41" i="6"/>
  <c r="R8" i="10" s="1"/>
  <c r="D39" i="6"/>
  <c r="L68" i="10"/>
  <c r="U8" i="10" l="1"/>
  <c r="U20" i="10" s="1"/>
  <c r="R20" i="10"/>
  <c r="L80" i="10"/>
  <c r="U80" i="10" s="1"/>
  <c r="U68" i="10"/>
  <c r="E127" i="11"/>
  <c r="E13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 Hess (Federal)</author>
    <author>Brad Hess</author>
  </authors>
  <commentList>
    <comment ref="M9" authorId="0" shapeId="0" xr:uid="{85BE3FCA-80E0-465E-9AC1-B32227EF919E}">
      <text>
        <r>
          <rPr>
            <sz val="12"/>
            <rFont val="Arial"/>
          </rPr>
          <t>"Pg/In" is program income, which you claim as cash match. Design your program income so that it adds value to your MDCP project. See Program Claimed as Cash Match if Value Added at https://www.trade.gov/mdcp-cooperator-tools.</t>
        </r>
      </text>
    </comment>
    <comment ref="B11" authorId="0" shapeId="0" xr:uid="{E02F0839-9BBB-4B7F-80A1-6EFBE34C0B52}">
      <text>
        <r>
          <rPr>
            <sz val="9"/>
            <color indexed="81"/>
            <rFont val="Arial"/>
            <family val="2"/>
          </rPr>
          <t>All budget items on the Activity Calculation worksheet must be classified as travel, equipment, supplies, contractual, or other. It is generally easier to calculate personnel and fringe benefits on a separate worksheet.</t>
        </r>
      </text>
    </comment>
    <comment ref="B15" authorId="1" shapeId="0" xr:uid="{5A48E4AB-CC81-419B-91B4-8005D4D6A75E}">
      <text>
        <r>
          <rPr>
            <i/>
            <sz val="8"/>
            <color indexed="10"/>
            <rFont val="Times New Roman"/>
            <family val="1"/>
          </rPr>
          <t>Insert or delete rows above the total line as needed to accommodate the number of activities in your project.</t>
        </r>
      </text>
    </comment>
    <comment ref="B22" authorId="1" shapeId="0" xr:uid="{00000000-0006-0000-0300-000002000000}">
      <text>
        <r>
          <rPr>
            <i/>
            <sz val="8"/>
            <color indexed="10"/>
            <rFont val="Times New Roman"/>
            <family val="1"/>
          </rPr>
          <t>Insert or delete rows above the total line as needed to accommodate the number of activities in your project.</t>
        </r>
      </text>
    </comment>
    <comment ref="B25" authorId="1" shapeId="0" xr:uid="{00000000-0006-0000-0300-000003000000}">
      <text>
        <r>
          <rPr>
            <i/>
            <sz val="8"/>
            <color indexed="10"/>
            <rFont val="Times New Roman"/>
            <family val="1"/>
          </rPr>
          <t xml:space="preserve">Equipment includes only items that cost more than $5,000 each. MDCP projects generally do not include equpment. </t>
        </r>
      </text>
    </comment>
    <comment ref="B31" authorId="1" shapeId="0" xr:uid="{00000000-0006-0000-0300-000004000000}">
      <text>
        <r>
          <rPr>
            <i/>
            <sz val="8"/>
            <color indexed="10"/>
            <rFont val="Times New Roman"/>
            <family val="1"/>
          </rPr>
          <t xml:space="preserve">Supplies includes only items that cost  less than $5,000 each. </t>
        </r>
      </text>
    </comment>
    <comment ref="B34" authorId="1" shapeId="0" xr:uid="{00000000-0006-0000-0300-000005000000}">
      <text>
        <r>
          <rPr>
            <i/>
            <sz val="8"/>
            <color indexed="10"/>
            <rFont val="Times New Roman"/>
            <family val="1"/>
          </rPr>
          <t>Insert or delete rows above the total line as needed to accommodate the number of activities in your project.</t>
        </r>
      </text>
    </comment>
    <comment ref="B37" authorId="1" shapeId="0" xr:uid="{00000000-0006-0000-0300-000006000000}">
      <text>
        <r>
          <rPr>
            <i/>
            <sz val="8"/>
            <color indexed="10"/>
            <rFont val="Times New Roman"/>
            <family val="1"/>
          </rPr>
          <t>Classify budget items as “contractual” if they are for the purpose of obtaining goods and services for your use. The contract creates a procurement relationship with the vendor who is the contractor. “Contractual” is the appropriate category if the contractor (a) provides the goods and services within normal business operations; (b) provides similar goods or services to many different purchasers; (c) normally operates in a competitive environment; (d) provides goods or services that are ancillary to the operation of the Federal program; and (e) is not subject to compliance requirements of the Federal program as a result of the agreement, though similar requirements may apply for other reasons. If (a) through (e) do not apply, then the budget item should probably be classified as “other.”</t>
        </r>
      </text>
    </comment>
    <comment ref="J44" authorId="0" shapeId="0" xr:uid="{A15CFDE3-09D9-43C7-8D93-599DE22E13F0}">
      <text>
        <r>
          <rPr>
            <sz val="12"/>
            <rFont val="Arial"/>
          </rPr>
          <t>How you calculate costs may vary. In this example, BARE has a Calculation B for estimating the development of web content. It is different from Calculation A used for estimating trade show and matchmaking costs. Use whatever method works for estimating your expenses. Insert your own new rows that outline whatever methodologies work for your budget.</t>
        </r>
      </text>
    </comment>
    <comment ref="B53" authorId="1" shapeId="0" xr:uid="{00000000-0006-0000-0300-000007000000}">
      <text>
        <r>
          <rPr>
            <i/>
            <sz val="8"/>
            <color indexed="10"/>
            <rFont val="Times New Roman"/>
            <family val="1"/>
          </rPr>
          <t>Insert or delete rows above the total line as needed to accommodate the number of activities in your project.</t>
        </r>
      </text>
    </comment>
    <comment ref="B56" authorId="1" shapeId="0" xr:uid="{00000000-0006-0000-0300-000008000000}">
      <text>
        <r>
          <rPr>
            <i/>
            <sz val="8"/>
            <color indexed="10"/>
            <rFont val="Times New Roman"/>
            <family val="1"/>
          </rPr>
          <t>Classify budget items as “"other" if they cannot be classified accurately as "contractual”  per the comment for "contractual"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Brad Hess</author>
  </authors>
  <commentList>
    <comment ref="D11" authorId="0" shapeId="0" xr:uid="{E85A5CA8-DFAB-4D3D-BA8D-96098B15787C}">
      <text>
        <r>
          <rPr>
            <sz val="12"/>
            <rFont val="Arial"/>
          </rPr>
          <t>Almost all organizations eligible to receive MDCP awards are non-profits. Such organizations are generally required to divulge compensation of directors, officers, and key employees. If your organization is not a non-profit subject to this requirement, you may choose to request limited-use status for specific compensation information as business identifiable information to be withheld from public disclosure. If so, enter "*[" here to clearly mark the compensation information you wish to withhold from public disclosure.</t>
        </r>
      </text>
    </comment>
    <comment ref="I11" authorId="0" shapeId="0" xr:uid="{B872BA77-1B4F-4D06-AAA9-021A2CB71DF5}">
      <text>
        <r>
          <rPr>
            <sz val="12"/>
            <rFont val="Arial"/>
          </rPr>
          <t>If, as explained in the previous comment, you are claiming limited-use for compensation information, place an end bracket, "]", here. At the top of the page, include this statement "* Limited use. This  page contains business identifiable information (BII) which may include trade secrets, commercial, or financial information, the release of which could cause competitive harm to applicant or to businesses that applicant represents."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Brad Hess</author>
  </authors>
  <commentList>
    <comment ref="F26" authorId="0" shapeId="0" xr:uid="{452E6F2D-A8BD-4007-AD88-94BEB03C53E2}">
      <text>
        <r>
          <rPr>
            <sz val="9"/>
            <color indexed="81"/>
            <rFont val="Tahoma"/>
            <charset val="1"/>
          </rPr>
          <t>BARE was not able to get the Turkish organization TARE to reveal its fringe benefits rate. BARE is using its own fringe rate as a conservative estimate. TARE's rate is likely to be much higher. This is because U.S. entities, on average, have the lowest fringe benefits rates of any other members of the Organization for Economic Cooperation and Development. Turkey is an OECD member.
See, "US ranks last in worker benefits among developed countries" in The Hill, Alexandra Kelley, Feb. 4, 2021. 
https://thehill.com/changing-america/respect/equality/537359-us-ranks-last-in-worker-benefits-among-developed-countries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Brad Hess</author>
    <author>Brad Hess (Federal)</author>
  </authors>
  <commentList>
    <comment ref="D7" authorId="0" shapeId="0" xr:uid="{00000000-0006-0000-0600-000001000000}">
      <text>
        <r>
          <rPr>
            <sz val="12"/>
            <rFont val="Arial"/>
          </rPr>
          <t>The total of this column is the MDCP award you are requesting.</t>
        </r>
      </text>
    </comment>
    <comment ref="E7" authorId="0" shapeId="0" xr:uid="{00000000-0006-0000-0600-000002000000}">
      <text>
        <r>
          <rPr>
            <sz val="12"/>
            <rFont val="Arial"/>
          </rPr>
          <t>In this column, distinguish between cash from normal revenue sources and cash that will be generated by MDCP project activity.  For example, if you plan to charge an entrance fee to a seminar, the amount you estimate you will generate should be reported in this column.  ( Do not report it in the other cash column.)  How you apportion the program income among the various expense categories (personnel, fringe benefits, travel, etc.) is not as important as getting an accurate figure for total program income you plan to generate. 
See also See Program Claimed as Cash Match if Value Added at https://www.trade.gov/mdcp-cooperator-tools.</t>
        </r>
      </text>
    </comment>
    <comment ref="F7" authorId="0" shapeId="0" xr:uid="{00000000-0006-0000-0600-000003000000}">
      <text>
        <r>
          <rPr>
            <sz val="12"/>
            <rFont val="Arial"/>
          </rPr>
          <t>Amounts of your own funds spent on MDCP project activity.  If you the applicant receive funds from another entity and are free to spend these funds as you wish, it is considered to be cash match.</t>
        </r>
      </text>
    </comment>
    <comment ref="G7" authorId="0" shapeId="0" xr:uid="{00000000-0006-0000-0600-000004000000}">
      <text>
        <r>
          <rPr>
            <sz val="12"/>
            <rFont val="Arial"/>
          </rPr>
          <t>Any contribution made directly by an organization other than the applicant is reported as in-kind. (Only the applicant can claim cash match.)</t>
        </r>
      </text>
    </comment>
    <comment ref="D39" authorId="0" shapeId="0" xr:uid="{00000000-0006-0000-0600-000005000000}">
      <text>
        <r>
          <rPr>
            <sz val="12"/>
            <rFont val="Arial"/>
          </rPr>
          <t>This percentage represents the reimbursement ratio. This means that, using this budget as an example, for every $10,000 of project activity you claim, you will receive, on average, no more than $46,600 in reimbursement from your MDCP award.</t>
        </r>
      </text>
    </comment>
    <comment ref="F40" authorId="1" shapeId="0" xr:uid="{0CD537E7-6ED0-4A81-A63F-35D888A13807}">
      <text>
        <r>
          <rPr>
            <sz val="12"/>
            <rFont val="Arial"/>
          </rPr>
          <t>The cash portion of the match must be at least equal to 50% of the federal share.</t>
        </r>
      </text>
    </comment>
  </commentList>
</comments>
</file>

<file path=xl/sharedStrings.xml><?xml version="1.0" encoding="utf-8"?>
<sst xmlns="http://schemas.openxmlformats.org/spreadsheetml/2006/main" count="744" uniqueCount="406">
  <si>
    <t>You may use this Excel file to generate the documents listed below. It is recommended but not required.</t>
  </si>
  <si>
    <t>Application part</t>
  </si>
  <si>
    <t>Notes</t>
  </si>
  <si>
    <t>Linked worksheet</t>
  </si>
  <si>
    <t>Other sources</t>
  </si>
  <si>
    <t>Your own research.</t>
  </si>
  <si>
    <t>none</t>
  </si>
  <si>
    <t>Fringe Benefits</t>
  </si>
  <si>
    <t xml:space="preserve">Every applicant that claims Personnel cost must calculate a firnge benefits rate. 
</t>
  </si>
  <si>
    <t>Financial Statements. 
(Your financial statements will be separate documents that are not linked.)</t>
  </si>
  <si>
    <t>Activity Calculations</t>
  </si>
  <si>
    <t xml:space="preserve">Every component of your MDCP budget should be detailed here. Exceptions are: Fringe Benefits/indirect costs, and Personnel costs. These each have their own worksheet.
</t>
  </si>
  <si>
    <t>Personnel</t>
  </si>
  <si>
    <t xml:space="preserve">We recommend a separate sheet for calculating Personnel costs simply because the methology of the calculation usually differs from that of other budget items.
</t>
  </si>
  <si>
    <t xml:space="preserve">Fringe Benefits </t>
  </si>
  <si>
    <t>Period Budget</t>
  </si>
  <si>
    <t>Interchange between your detailed worksheets and the data required to enter in  Standard Form 424 and the budget Standard Form 424A.</t>
  </si>
  <si>
    <t xml:space="preserve">Fringe &amp; Indirect cost 
Activity Calculations 
Personnel 
</t>
  </si>
  <si>
    <t>424A online</t>
  </si>
  <si>
    <t>do not submit</t>
  </si>
  <si>
    <t xml:space="preserve">Receives amounts calculated and categorized in Period Budget and format them for a  SF424A that you will complete via Grants.gov.
</t>
  </si>
  <si>
    <t>424 online</t>
  </si>
  <si>
    <t xml:space="preserve">Receives amounts calculated and categorized in Period Budget and formats them for a  SF424 that you will complete via Grants.gov.
</t>
  </si>
  <si>
    <t>Other</t>
  </si>
  <si>
    <t>=</t>
  </si>
  <si>
    <t>Activity Calculation</t>
  </si>
  <si>
    <t>Green: data entered on this worksheet</t>
  </si>
  <si>
    <t>Blue: calculated from data that appears on this worksheet</t>
  </si>
  <si>
    <t>Violet: data from another worksheet</t>
  </si>
  <si>
    <t>.</t>
  </si>
  <si>
    <t>1st Year</t>
  </si>
  <si>
    <t>2nd Year</t>
  </si>
  <si>
    <t>3rd Year</t>
  </si>
  <si>
    <t>4th Year</t>
  </si>
  <si>
    <t>5th Year</t>
  </si>
  <si>
    <t>Non-Fed Share</t>
  </si>
  <si>
    <t>Calculation/Explanation</t>
  </si>
  <si>
    <t>Fed</t>
  </si>
  <si>
    <t>Cash</t>
  </si>
  <si>
    <t>In-</t>
  </si>
  <si>
    <t>#</t>
  </si>
  <si>
    <t>Modify to suit your budget</t>
  </si>
  <si>
    <t>Share</t>
  </si>
  <si>
    <t>Pg/In</t>
  </si>
  <si>
    <t>Kind</t>
  </si>
  <si>
    <t>Daily expense</t>
  </si>
  <si>
    <t>Expenses/traveler</t>
  </si>
  <si>
    <t>Use  only these budget categories (Travel, etc.)</t>
  </si>
  <si>
    <t>a</t>
  </si>
  <si>
    <t>b</t>
  </si>
  <si>
    <t>c</t>
  </si>
  <si>
    <t>d=(a+b)c</t>
  </si>
  <si>
    <t>e</t>
  </si>
  <si>
    <t>f</t>
  </si>
  <si>
    <t>g</t>
  </si>
  <si>
    <t>h=(d+e +f)g</t>
  </si>
  <si>
    <t>Travel domestic</t>
  </si>
  <si>
    <t>(Travel source: Kayak search &amp; federal perdiem rates)</t>
  </si>
  <si>
    <t>Lodging</t>
  </si>
  <si>
    <t>Meals &amp; incidental</t>
  </si>
  <si>
    <t>Days</t>
  </si>
  <si>
    <t>Sub</t>
  </si>
  <si>
    <t>Airfare</t>
  </si>
  <si>
    <t>Local travel &amp; Misc</t>
  </si>
  <si>
    <t>Travelers</t>
  </si>
  <si>
    <t>Total</t>
  </si>
  <si>
    <t>Travel, domestic total</t>
  </si>
  <si>
    <r>
      <rPr>
        <b/>
        <sz val="8"/>
        <color indexed="17"/>
        <rFont val="Times New Roman"/>
        <family val="1"/>
      </rPr>
      <t>EIF Int'l Energy Congress</t>
    </r>
    <r>
      <rPr>
        <sz val="8"/>
        <color indexed="17"/>
        <rFont val="Times New Roman"/>
        <family val="1"/>
      </rPr>
      <t xml:space="preserve"> in Ankara, Turkey, Nov: a 2-day event +2  days travel + mtgs
</t>
    </r>
  </si>
  <si>
    <t>BARE staff participate &amp; prep to attend future RENEX and POWER-GEN shows.</t>
  </si>
  <si>
    <r>
      <rPr>
        <b/>
        <sz val="8"/>
        <color indexed="17"/>
        <rFont val="Times New Roman"/>
        <family val="1"/>
      </rPr>
      <t>RENEX Eurasia Renewable Energy,</t>
    </r>
    <r>
      <rPr>
        <sz val="8"/>
        <color indexed="17"/>
        <rFont val="Times New Roman"/>
        <family val="1"/>
      </rPr>
      <t xml:space="preserve"> Ankara, Turkey, Nov:  a 4-day trade show w/ 2  for travel + mtgs
</t>
    </r>
  </si>
  <si>
    <t xml:space="preserve">For participating firms covered by fed share. </t>
  </si>
  <si>
    <r>
      <rPr>
        <b/>
        <sz val="8"/>
        <color indexed="17"/>
        <rFont val="Times New Roman"/>
        <family val="1"/>
      </rPr>
      <t>RENEX Eurasia Renewable Energy</t>
    </r>
    <r>
      <rPr>
        <sz val="8"/>
        <color indexed="17"/>
        <rFont val="Times New Roman"/>
        <family val="1"/>
      </rPr>
      <t xml:space="preserve"> described above
</t>
    </r>
  </si>
  <si>
    <t>BARE staff to participate  alongside U.S. companies.</t>
  </si>
  <si>
    <r>
      <rPr>
        <b/>
        <sz val="8"/>
        <color rgb="FF008000"/>
        <rFont val="Times New Roman"/>
      </rPr>
      <t>POWER-GEN Europe, Vienna 2024 &amp; Cologne 2026</t>
    </r>
    <r>
      <rPr>
        <sz val="8"/>
        <color rgb="FF008000"/>
        <rFont val="Times New Roman"/>
      </rPr>
      <t xml:space="preserve">, June: a 3-day trade show w/2 days for travel + mtgs. 3rd &amp; 5th years. Same cost both venues. </t>
    </r>
  </si>
  <si>
    <t>Expenses for participating companies.</t>
  </si>
  <si>
    <r>
      <rPr>
        <b/>
        <sz val="8"/>
        <color rgb="FF009900"/>
        <rFont val="Times New Roman"/>
        <family val="1"/>
      </rPr>
      <t>POWER-GEN Europe, Vienna 2024 &amp; Cologne 2026</t>
    </r>
    <r>
      <rPr>
        <sz val="8"/>
        <color rgb="FF009900"/>
        <rFont val="Times New Roman"/>
        <family val="1"/>
      </rPr>
      <t>, described abov</t>
    </r>
  </si>
  <si>
    <t xml:space="preserve"> </t>
  </si>
  <si>
    <t>Travel, international total</t>
  </si>
  <si>
    <t>Equipment</t>
  </si>
  <si>
    <t>Equipment total</t>
  </si>
  <si>
    <t>Supplies</t>
  </si>
  <si>
    <t>Supplies total</t>
  </si>
  <si>
    <t>c=ab</t>
  </si>
  <si>
    <t>Contractual-Calculation A</t>
  </si>
  <si>
    <t>Fee</t>
  </si>
  <si>
    <t>Par-
tici-
pants</t>
  </si>
  <si>
    <r>
      <rPr>
        <b/>
        <sz val="8"/>
        <color indexed="17"/>
        <rFont val="Times New Roman"/>
        <family val="1"/>
      </rPr>
      <t>EIF Int'l Energy Congress</t>
    </r>
    <r>
      <rPr>
        <sz val="8"/>
        <color indexed="17"/>
        <rFont val="Times New Roman"/>
        <family val="1"/>
      </rPr>
      <t xml:space="preserve"> in Ankara, Turkey: Entry fee.   
</t>
    </r>
  </si>
  <si>
    <t>BARE staff.</t>
  </si>
  <si>
    <r>
      <rPr>
        <b/>
        <sz val="8"/>
        <color indexed="17"/>
        <rFont val="Times New Roman"/>
        <family val="1"/>
      </rPr>
      <t>RENEX Eurasia Renewable Energy,</t>
    </r>
    <r>
      <rPr>
        <sz val="8"/>
        <color indexed="17"/>
        <rFont val="Times New Roman"/>
        <family val="1"/>
      </rPr>
      <t xml:space="preserve"> (trade show) Ankara, Turkey, November:  Entrance fee. 
</t>
    </r>
  </si>
  <si>
    <t>Participants pay fee to BARE, which it uses to cover $400 p/p registration fees charged by show organizer, reception, and market briefing.</t>
  </si>
  <si>
    <r>
      <rPr>
        <b/>
        <sz val="8"/>
        <color indexed="17"/>
        <rFont val="Times New Roman"/>
        <family val="1"/>
      </rPr>
      <t>RENEX Eurasia Renewable Energy,</t>
    </r>
    <r>
      <rPr>
        <sz val="8"/>
        <color indexed="17"/>
        <rFont val="Times New Roman"/>
        <family val="1"/>
      </rPr>
      <t xml:space="preserve"> (trade show) Ankara, Turkey, November:  Exhibition booth fees.
</t>
    </r>
  </si>
  <si>
    <t>Booth rental charged by show organizer per exhibitor (participant) per trade show.</t>
  </si>
  <si>
    <r>
      <rPr>
        <b/>
        <sz val="8"/>
        <color rgb="FF009900"/>
        <rFont val="Times New Roman"/>
        <family val="1"/>
      </rPr>
      <t>POWER-GEN Europe, Vienna 2024, Cologne 2026</t>
    </r>
    <r>
      <rPr>
        <sz val="8"/>
        <color rgb="FF009900"/>
        <rFont val="Times New Roman"/>
        <family val="1"/>
      </rPr>
      <t xml:space="preserve">: Entrance fee.
</t>
    </r>
  </si>
  <si>
    <t>Participants pay fee to BARE, which it uses to cover registration fees charged by show organizer.</t>
  </si>
  <si>
    <r>
      <rPr>
        <b/>
        <sz val="8"/>
        <color rgb="FF009900"/>
        <rFont val="Times New Roman"/>
        <family val="1"/>
      </rPr>
      <t>POWER-GEN Europe, Vienna 2024 &amp; Cologne 2026</t>
    </r>
    <r>
      <rPr>
        <sz val="8"/>
        <color rgb="FF009900"/>
        <rFont val="Times New Roman"/>
        <family val="1"/>
      </rPr>
      <t xml:space="preserve">,  described above: Exhibition booth fees.
</t>
    </r>
  </si>
  <si>
    <t>Exhibition booth rental covered by fees participants pay to BARE. These are counted as program income and included as non-federal share.</t>
  </si>
  <si>
    <r>
      <rPr>
        <b/>
        <sz val="8"/>
        <color rgb="FF008000"/>
        <rFont val="Times New Roman"/>
      </rPr>
      <t>Gold Key Service</t>
    </r>
    <r>
      <rPr>
        <sz val="8"/>
        <color rgb="FF008000"/>
        <rFont val="Times New Roman"/>
      </rPr>
      <t xml:space="preserve">: for up to 7 firms per show, 2 shows per year = 14.
</t>
    </r>
  </si>
  <si>
    <t>Price negotiated with CS Ankara.</t>
  </si>
  <si>
    <t>Contractual-Calculation B</t>
  </si>
  <si>
    <t>Pages</t>
  </si>
  <si>
    <r>
      <rPr>
        <b/>
        <sz val="8"/>
        <color rgb="FF008000"/>
        <rFont val="Times New Roman"/>
      </rPr>
      <t xml:space="preserve">Develop webpage  </t>
    </r>
    <r>
      <rPr>
        <sz val="8"/>
        <color rgb="FF008000"/>
        <rFont val="Times New Roman"/>
      </rPr>
      <t xml:space="preserve">primer to attract execs of U.S. firms: 3-pages.     
</t>
    </r>
  </si>
  <si>
    <t>Fees based on 2023.03.15 quote from Web-Based Education Design, Inc.</t>
  </si>
  <si>
    <r>
      <rPr>
        <b/>
        <sz val="8"/>
        <color indexed="17"/>
        <rFont val="Times New Roman"/>
        <family val="1"/>
      </rPr>
      <t>Translate BARE webpages</t>
    </r>
    <r>
      <rPr>
        <sz val="8"/>
        <color indexed="17"/>
        <rFont val="Times New Roman"/>
        <family val="1"/>
      </rPr>
      <t xml:space="preserve"> into Turkish
</t>
    </r>
  </si>
  <si>
    <t>Per Translation Services. com</t>
  </si>
  <si>
    <r>
      <rPr>
        <b/>
        <sz val="8"/>
        <color rgb="FF008000"/>
        <rFont val="Times New Roman"/>
      </rPr>
      <t xml:space="preserve">Translate U.S. firms' webpages </t>
    </r>
    <r>
      <rPr>
        <sz val="8"/>
        <color rgb="FF008000"/>
        <rFont val="Times New Roman"/>
      </rPr>
      <t xml:space="preserve">to Turkish. 8 firms, 3 pages each.
</t>
    </r>
  </si>
  <si>
    <t>Or 1 page for 24 firms depending on interest of participating U.S. firms.</t>
  </si>
  <si>
    <r>
      <rPr>
        <b/>
        <sz val="8"/>
        <color rgb="FF008000"/>
        <rFont val="Times New Roman"/>
      </rPr>
      <t xml:space="preserve">Translate U.S. firms' product brochures </t>
    </r>
    <r>
      <rPr>
        <sz val="8"/>
        <color rgb="FF008000"/>
        <rFont val="Times New Roman"/>
      </rPr>
      <t xml:space="preserve">to Turkish. 24 firms, 1 page each.
</t>
    </r>
  </si>
  <si>
    <r>
      <rPr>
        <b/>
        <sz val="8"/>
        <color rgb="FF008000"/>
        <rFont val="Times New Roman"/>
      </rPr>
      <t>Printing translated poduct brochures</t>
    </r>
    <r>
      <rPr>
        <sz val="8"/>
        <color rgb="FF008000"/>
        <rFont val="Times New Roman"/>
      </rPr>
      <t xml:space="preserve">: 1-pg (front/back), tri-fold, glossy paper. Includes design &amp; folding. 
</t>
    </r>
  </si>
  <si>
    <t>Price paid for similar job at Acme printing in Los Angeles, CA per brochure. 24 firms @ 100 copies each.</t>
  </si>
  <si>
    <r>
      <rPr>
        <b/>
        <sz val="8"/>
        <color rgb="FF008000"/>
        <rFont val="Times New Roman"/>
      </rPr>
      <t>Translated business cards</t>
    </r>
    <r>
      <rPr>
        <sz val="8"/>
        <color rgb="FF008000"/>
        <rFont val="Times New Roman"/>
      </rPr>
      <t xml:space="preserve">: Translate/ print 200 ea for 24 firms.
</t>
    </r>
  </si>
  <si>
    <t>Lower design chage: builds on initial design.</t>
  </si>
  <si>
    <t>Contractual total</t>
  </si>
  <si>
    <t>Other total</t>
  </si>
  <si>
    <t>Travel (dom)</t>
  </si>
  <si>
    <t>Travel (int'l)</t>
  </si>
  <si>
    <t>Contractual</t>
  </si>
  <si>
    <t>TOTAL</t>
  </si>
  <si>
    <t xml:space="preserve"> Portion of the total contributed by local government</t>
  </si>
  <si>
    <t xml:space="preserve"> Portion of the total contributed by state government</t>
  </si>
  <si>
    <t>Personnel Expenses</t>
  </si>
  <si>
    <t>Blue: calculated from data entered on this worksheet</t>
  </si>
  <si>
    <t>Salary calculation</t>
  </si>
  <si>
    <t>Ann. Increase</t>
  </si>
  <si>
    <t>d</t>
  </si>
  <si>
    <t>e=cd</t>
  </si>
  <si>
    <t>pct of</t>
  </si>
  <si>
    <t>Allocated</t>
  </si>
  <si>
    <t>time</t>
  </si>
  <si>
    <t>Ann Sal.</t>
  </si>
  <si>
    <t>Salary</t>
  </si>
  <si>
    <t>pct</t>
  </si>
  <si>
    <t>Amount</t>
  </si>
  <si>
    <t>BARE Executive Director</t>
  </si>
  <si>
    <t>Strategic planning, general oversight, personnel decisions, member relations, trade missions</t>
  </si>
  <si>
    <t/>
  </si>
  <si>
    <t>varies w/year</t>
  </si>
  <si>
    <t xml:space="preserve">BARE Marketing Manager
</t>
  </si>
  <si>
    <t>Planning and support for project activities.</t>
  </si>
  <si>
    <t>BARE Outreach Director</t>
  </si>
  <si>
    <t>Primary project coordinator.  Includes planning, event preparation, etc.</t>
  </si>
  <si>
    <t>Domestic</t>
  </si>
  <si>
    <t>TARE Executive Director</t>
  </si>
  <si>
    <t>Oversight and high-level coordinatin of joint events in Turkey.</t>
  </si>
  <si>
    <t>TARE Events Manager</t>
  </si>
  <si>
    <t>Coordination, planning, and management of joint events in Turkey.</t>
  </si>
  <si>
    <t>International</t>
  </si>
  <si>
    <t>Income Statement</t>
  </si>
  <si>
    <t>Expenses</t>
  </si>
  <si>
    <t>Show expenses</t>
  </si>
  <si>
    <t xml:space="preserve">Salaries </t>
  </si>
  <si>
    <t>Fringe benefits</t>
  </si>
  <si>
    <t>Seminars, meetings, etc.</t>
  </si>
  <si>
    <t>Travel</t>
  </si>
  <si>
    <t>Contracted services</t>
  </si>
  <si>
    <t>Postage, etc.</t>
  </si>
  <si>
    <t>Rent, utilities, etc.</t>
  </si>
  <si>
    <t>Insurance</t>
  </si>
  <si>
    <t>Depreciation</t>
  </si>
  <si>
    <t>Fringe Benefits Rate Calculation</t>
  </si>
  <si>
    <t xml:space="preserve">    Domestic</t>
  </si>
  <si>
    <t xml:space="preserve">    International (not relevant for this example)</t>
  </si>
  <si>
    <t>Indirect Cost Rate</t>
  </si>
  <si>
    <t>Flat rate allowed for all MDCP projects.</t>
  </si>
  <si>
    <t>Note:  Explain calculation of each category in separate worksheets and narratives as appropriate.</t>
  </si>
  <si>
    <t>Total Expenses for All Years</t>
  </si>
  <si>
    <t xml:space="preserve">Categories   </t>
  </si>
  <si>
    <t xml:space="preserve">      Your</t>
  </si>
  <si>
    <t xml:space="preserve">Cash </t>
  </si>
  <si>
    <t>Fed  Share</t>
  </si>
  <si>
    <t>Pgm Income</t>
  </si>
  <si>
    <t>In-Kind</t>
  </si>
  <si>
    <t>h</t>
  </si>
  <si>
    <t>i</t>
  </si>
  <si>
    <t>j</t>
  </si>
  <si>
    <t>k</t>
  </si>
  <si>
    <t>l</t>
  </si>
  <si>
    <t>m</t>
  </si>
  <si>
    <t>n</t>
  </si>
  <si>
    <t>o</t>
  </si>
  <si>
    <t>p</t>
  </si>
  <si>
    <t>PERSONNEL</t>
  </si>
  <si>
    <t xml:space="preserve">   Domestic</t>
  </si>
  <si>
    <t xml:space="preserve">   International</t>
  </si>
  <si>
    <t>FRINGE BENEFITS</t>
  </si>
  <si>
    <t xml:space="preserve">   Dom.  Rate =</t>
  </si>
  <si>
    <t xml:space="preserve">   Int'l.    Rate =</t>
  </si>
  <si>
    <t>TRAVEL</t>
  </si>
  <si>
    <t xml:space="preserve">    International</t>
  </si>
  <si>
    <t xml:space="preserve">TOTAL </t>
  </si>
  <si>
    <t>EQUIPMENT</t>
  </si>
  <si>
    <t>SUPPLIES</t>
  </si>
  <si>
    <t>`</t>
  </si>
  <si>
    <t>CONTRACTUAL</t>
  </si>
  <si>
    <t>OTHER</t>
  </si>
  <si>
    <t>Sum from above</t>
  </si>
  <si>
    <t>TOTAL DIRECT</t>
  </si>
  <si>
    <t>Sum line 16 columns a, b, c, d</t>
  </si>
  <si>
    <t>Sum line 16 columns e, f, g, h</t>
  </si>
  <si>
    <t>Sum line 16 columns i, j, k, l</t>
  </si>
  <si>
    <t>Sum line 16 columns m, n, o, p</t>
  </si>
  <si>
    <t>INDIRECT EXPENSES</t>
  </si>
  <si>
    <t xml:space="preserve">   Indirect Rate =</t>
  </si>
  <si>
    <t xml:space="preserve">   % of Total (line 20)</t>
  </si>
  <si>
    <t xml:space="preserve">   Dir.+Indir.</t>
  </si>
  <si>
    <t>Cash Match / Fed Share</t>
  </si>
  <si>
    <t>Sum line 18 columns a, b, c, d</t>
  </si>
  <si>
    <t>Sum line 18 columns e, f, g, h</t>
  </si>
  <si>
    <t>Sum line 18 columns i, j, k, l</t>
  </si>
  <si>
    <t>Sum line 18 columns m, n, o, p</t>
  </si>
  <si>
    <t>BUDGET INFORMATION - Non-Construction Programs SF-424A</t>
  </si>
  <si>
    <t>Section A - BUDGET SUMMARY</t>
  </si>
  <si>
    <t>Grant Program Function or Activity</t>
  </si>
  <si>
    <t>Catalog of Federal Domestic Assistance #</t>
  </si>
  <si>
    <t>Estimated Unobligated Funds</t>
  </si>
  <si>
    <t>New or Revised Budget</t>
  </si>
  <si>
    <t>Federal</t>
  </si>
  <si>
    <t>Non-Federal</t>
  </si>
  <si>
    <t>(a)</t>
  </si>
  <si>
    <t>(b)</t>
  </si>
  <si>
    <t>(c)</t>
  </si>
  <si>
    <t>(d)</t>
  </si>
  <si>
    <t>(e)</t>
  </si>
  <si>
    <t>(f)</t>
  </si>
  <si>
    <t>(g)</t>
  </si>
  <si>
    <t>MDCP</t>
  </si>
  <si>
    <t>11.112</t>
  </si>
  <si>
    <t>$</t>
  </si>
  <si>
    <t>Totals</t>
  </si>
  <si>
    <t>SECTION B - BUDGET CATEGORIES</t>
  </si>
  <si>
    <t>Object Class Categories</t>
  </si>
  <si>
    <t>GRANT PROGRAM FUNCTION OR ACTIVITY</t>
  </si>
  <si>
    <t>(1)</t>
  </si>
  <si>
    <t>(2)</t>
  </si>
  <si>
    <t>(3)</t>
  </si>
  <si>
    <t>(4)</t>
  </si>
  <si>
    <t>(5)</t>
  </si>
  <si>
    <t>Previous Fed</t>
  </si>
  <si>
    <t>Prev. Non-Fed</t>
  </si>
  <si>
    <t>a. Personnel</t>
  </si>
  <si>
    <t>b. Fringe Benefits</t>
  </si>
  <si>
    <t>c. Travel</t>
  </si>
  <si>
    <t>d. Equipment</t>
  </si>
  <si>
    <t>e. Supplies</t>
  </si>
  <si>
    <t>f. Contractual</t>
  </si>
  <si>
    <t>g. Construction</t>
  </si>
  <si>
    <t>h. Other</t>
  </si>
  <si>
    <t>i. Total Direct Charges (sum 6a-6h)</t>
  </si>
  <si>
    <t>j. Indirect Charges</t>
  </si>
  <si>
    <t>k. TOTALS (sum 6i and 6j)</t>
  </si>
  <si>
    <r>
      <t xml:space="preserve">Program Income </t>
    </r>
    <r>
      <rPr>
        <sz val="8"/>
        <color indexed="10"/>
        <rFont val="BrowalliaUPC"/>
        <family val="2"/>
        <charset val="222"/>
      </rPr>
      <t>(included in 6 above)</t>
    </r>
  </si>
  <si>
    <t>SECTION C - NON-FEDERAL RESOURCES SF-424A</t>
  </si>
  <si>
    <t>(a) Grant Program</t>
  </si>
  <si>
    <t>(b) Applicant</t>
  </si>
  <si>
    <t>(c) State</t>
  </si>
  <si>
    <r>
      <t xml:space="preserve">(d) </t>
    </r>
    <r>
      <rPr>
        <sz val="8"/>
        <rFont val="Arial Narrow"/>
        <family val="2"/>
      </rPr>
      <t>Other Sources</t>
    </r>
  </si>
  <si>
    <t>(e) TOTALS</t>
  </si>
  <si>
    <t>TOTAL (sum of lines 13 &amp; 14)</t>
  </si>
  <si>
    <t>SECTION D - FORECASTED CASH NEEDS</t>
  </si>
  <si>
    <t>Total 1st year</t>
  </si>
  <si>
    <t>1st Quarter</t>
  </si>
  <si>
    <t>2nd Quarter</t>
  </si>
  <si>
    <t>3rd Quarter</t>
  </si>
  <si>
    <t>4th Quarter</t>
  </si>
  <si>
    <t>TOTAL (sum lines 13 &amp;14)</t>
  </si>
  <si>
    <t>SECTION E - BUDGET ESTIMATES OF FEDERAL FUNDS NEEDED FOR BALANCE OF THE PROJECT</t>
  </si>
  <si>
    <t>FUTURE FUNDING PERIODS  (YEARS)</t>
  </si>
  <si>
    <t>(a) First</t>
  </si>
  <si>
    <t>(b) Second</t>
  </si>
  <si>
    <t>(c ) Third</t>
  </si>
  <si>
    <t>(d) Fourth</t>
  </si>
  <si>
    <t>SECTION F - OTHER BUDGET INFORMATION</t>
  </si>
  <si>
    <t>Direct Charges:</t>
  </si>
  <si>
    <t>Dom fringe benefits:</t>
  </si>
  <si>
    <t>Indirect charges:</t>
  </si>
  <si>
    <t xml:space="preserve"> Applied to total direct charges:</t>
  </si>
  <si>
    <t>Remarks</t>
  </si>
  <si>
    <t>For fringe benefits</t>
  </si>
  <si>
    <t>Application for Federal Assistance SF-424</t>
  </si>
  <si>
    <t>* 1 Type of Submission</t>
  </si>
  <si>
    <t xml:space="preserve"> * 2 Type of Application</t>
  </si>
  <si>
    <t>* If revision, select appropriate letter(s)</t>
  </si>
  <si>
    <t xml:space="preserve"> Preapplication</t>
  </si>
  <si>
    <t>X</t>
  </si>
  <si>
    <t xml:space="preserve"> New</t>
  </si>
  <si>
    <t xml:space="preserve"> Application</t>
  </si>
  <si>
    <t xml:space="preserve"> Continuation</t>
  </si>
  <si>
    <t>* Other (Specify)</t>
  </si>
  <si>
    <t xml:space="preserve"> Changed/Corrected Application</t>
  </si>
  <si>
    <t xml:space="preserve"> Revision</t>
  </si>
  <si>
    <t xml:space="preserve">Greyed-out boxes indicate that no response is needed . </t>
  </si>
  <si>
    <t xml:space="preserve"> * 3 Date Received:</t>
  </si>
  <si>
    <t xml:space="preserve"> 4 Applicant Identifier:</t>
  </si>
  <si>
    <t xml:space="preserve"> * 5a Federal Entity Number:</t>
  </si>
  <si>
    <t>* 5b Federal Award Identifier</t>
  </si>
  <si>
    <t xml:space="preserve">  State Use Only:</t>
  </si>
  <si>
    <t xml:space="preserve"> 6 Date Received by State:</t>
  </si>
  <si>
    <t xml:space="preserve"> 7. State application id.</t>
  </si>
  <si>
    <t xml:space="preserve"> 8 Applicant Information</t>
  </si>
  <si>
    <t xml:space="preserve"> * a. Legal Name:</t>
  </si>
  <si>
    <t>Business Alliance for Renewable Energy</t>
  </si>
  <si>
    <t xml:space="preserve"> * b. Employer/Taxpayer Identificaiton Number (EIN/TIN)</t>
  </si>
  <si>
    <t xml:space="preserve"> * c. Organizational DUNS:</t>
  </si>
  <si>
    <t>12-1234567</t>
  </si>
  <si>
    <t>1234567890000</t>
  </si>
  <si>
    <t xml:space="preserve"> d. Address:</t>
  </si>
  <si>
    <t xml:space="preserve"> * Street 1:</t>
  </si>
  <si>
    <t>1717 Abbey Road</t>
  </si>
  <si>
    <t xml:space="preserve">   Street 2:</t>
  </si>
  <si>
    <t xml:space="preserve"> * City:</t>
  </si>
  <si>
    <t>Los Angeles</t>
  </si>
  <si>
    <t xml:space="preserve">   County:</t>
  </si>
  <si>
    <t xml:space="preserve"> * State: </t>
  </si>
  <si>
    <t>CA: California</t>
  </si>
  <si>
    <t xml:space="preserve">   Province:</t>
  </si>
  <si>
    <t xml:space="preserve"> * Country:</t>
  </si>
  <si>
    <t>USA: UNITED STATES</t>
  </si>
  <si>
    <t xml:space="preserve"> * Zip/Postal Code:</t>
  </si>
  <si>
    <t>85007</t>
  </si>
  <si>
    <t xml:space="preserve"> e. Organizational Unit:</t>
  </si>
  <si>
    <t xml:space="preserve"> Department Name:</t>
  </si>
  <si>
    <t xml:space="preserve">     Division Name:</t>
  </si>
  <si>
    <t xml:space="preserve"> f. Name and contact information of person to be contacted on matters involving this application:</t>
  </si>
  <si>
    <t xml:space="preserve"> Prefix:</t>
  </si>
  <si>
    <t>Ms.</t>
  </si>
  <si>
    <t xml:space="preserve"> * First Name:</t>
  </si>
  <si>
    <t>Wendy</t>
  </si>
  <si>
    <t xml:space="preserve"> Middle Name:</t>
  </si>
  <si>
    <t xml:space="preserve"> * Last Name:</t>
  </si>
  <si>
    <t>Whittle</t>
  </si>
  <si>
    <t xml:space="preserve"> Suffix:</t>
  </si>
  <si>
    <t xml:space="preserve"> Title:</t>
  </si>
  <si>
    <t>Marketing Manager</t>
  </si>
  <si>
    <t xml:space="preserve"> Organizational Affiliation:</t>
  </si>
  <si>
    <t xml:space="preserve"> * Telephone Number:</t>
  </si>
  <si>
    <t>602-555-5555</t>
  </si>
  <si>
    <t xml:space="preserve"> Fax Number:</t>
  </si>
  <si>
    <t xml:space="preserve"> * Email:</t>
  </si>
  <si>
    <t xml:space="preserve"> Wwhittle@BARE.org</t>
  </si>
  <si>
    <t xml:space="preserve"> 9 Type of Applicant 1: Select Applicant Type:</t>
  </si>
  <si>
    <t>M: Nonprofit with 501C3 IRA Status (Other than Institution of Higher Education)</t>
  </si>
  <si>
    <t xml:space="preserve">    Type of Applicant 2: Select Applicant Type:</t>
  </si>
  <si>
    <t xml:space="preserve">    Type of Applicant 3: Select Applicant Type:</t>
  </si>
  <si>
    <t xml:space="preserve">   *Other (specify):</t>
  </si>
  <si>
    <t>* 10 Name of Federal Agency:</t>
  </si>
  <si>
    <t>Department of Commerce</t>
  </si>
  <si>
    <t xml:space="preserve"> 11 Catalog of Federal Domestic Assistance Number:</t>
  </si>
  <si>
    <t>CFDA Title:</t>
  </si>
  <si>
    <t>Market Development Cooperator Program 2022</t>
  </si>
  <si>
    <t>* 12 Funding Opportunity Number:</t>
  </si>
  <si>
    <t>ITA-MAS-OPCM-2012-2003089</t>
  </si>
  <si>
    <t>* Title:</t>
  </si>
  <si>
    <t xml:space="preserve"> 13 Competition Identification Number:</t>
  </si>
  <si>
    <t>2243137</t>
  </si>
  <si>
    <t xml:space="preserve"> 14 Areas Affected by Project (Cities, Counties, States, etc.):</t>
  </si>
  <si>
    <t>Add Attachments</t>
  </si>
  <si>
    <t>Delete Attachments</t>
  </si>
  <si>
    <t>View Attachments</t>
  </si>
  <si>
    <t xml:space="preserve"> * 15 Descriptive Title of Applicant's Project:</t>
  </si>
  <si>
    <t>Help U.S. companies export renewable energy products/services to Turkey.</t>
  </si>
  <si>
    <t xml:space="preserve"> Attach supporting documents as specified in agency instructions.</t>
  </si>
  <si>
    <t xml:space="preserve"> 16 Congressional Districts Of:</t>
  </si>
  <si>
    <t xml:space="preserve">      a Applicant</t>
  </si>
  <si>
    <t>* b Program/Project</t>
  </si>
  <si>
    <t>Nationwide</t>
  </si>
  <si>
    <t>Attach an additional list of Program/Project congressional Districts if needed.</t>
  </si>
  <si>
    <t xml:space="preserve"> 17 Proposed Project:</t>
  </si>
  <si>
    <t xml:space="preserve"> * a Start Date: </t>
  </si>
  <si>
    <t xml:space="preserve">           * End Date:</t>
  </si>
  <si>
    <t xml:space="preserve"> 18 Estimated Funding ($):</t>
  </si>
  <si>
    <t xml:space="preserve"> * a Federal</t>
  </si>
  <si>
    <t xml:space="preserve"> * b Applicant</t>
  </si>
  <si>
    <t xml:space="preserve"> * c State</t>
  </si>
  <si>
    <t xml:space="preserve"> * d Local</t>
  </si>
  <si>
    <t xml:space="preserve"> * e Other</t>
  </si>
  <si>
    <t xml:space="preserve"> * f Program Income</t>
  </si>
  <si>
    <t xml:space="preserve"> * g TOTAL</t>
  </si>
  <si>
    <t xml:space="preserve"> 19 Is Application Subject to Review By State Under Executive Order 12372 Process?</t>
  </si>
  <si>
    <t xml:space="preserve">a This application was made available to the State under Executive Order 12372 Process for revew on </t>
  </si>
  <si>
    <t>b Program is subject to E.O. 12372 but has not been selected by the State for review.</t>
  </si>
  <si>
    <t>c Program is not covered by E.O. 12372.</t>
  </si>
  <si>
    <t xml:space="preserve"> * 20 Is the Applicant Delinquent On Any Federal Debt? (If "Yes", provide explanation.)</t>
  </si>
  <si>
    <t xml:space="preserve"> Yes</t>
  </si>
  <si>
    <t xml:space="preserve">  No</t>
  </si>
  <si>
    <t>If "Yes", provide explanation and attach</t>
  </si>
  <si>
    <t xml:space="preserve"> 21 *By signing this application, I certify (1) to the statements contained in the list of certifications** and (2) that the </t>
  </si>
  <si>
    <t xml:space="preserve"> statements herein are true, complete and accurate to the best of my knowledge.  I also provide the required</t>
  </si>
  <si>
    <t xml:space="preserve"> assurances** and agree to comply with any resulting terms if I accept an award.  I am aware that any false, </t>
  </si>
  <si>
    <t xml:space="preserve"> fictitious, or fraudulent states or claims may subject me to criminal, civil, or administrative penalties.  (U.S. Code, Title</t>
  </si>
  <si>
    <t xml:space="preserve"> 218, Section 1001)</t>
  </si>
  <si>
    <t xml:space="preserve"> ** I Agree</t>
  </si>
  <si>
    <t xml:space="preserve"> ** The list of certifications and assurances, or an internet site where you may obtain this list, is contained in the</t>
  </si>
  <si>
    <t xml:space="preserve">     announcement instructions.</t>
  </si>
  <si>
    <t xml:space="preserve"> Authorized Representative:</t>
  </si>
  <si>
    <t>* First Name:</t>
  </si>
  <si>
    <t>Constance</t>
  </si>
  <si>
    <t xml:space="preserve"> * Last Name</t>
  </si>
  <si>
    <t>Inopal</t>
  </si>
  <si>
    <t xml:space="preserve"> Suffix</t>
  </si>
  <si>
    <t xml:space="preserve"> * Title:</t>
  </si>
  <si>
    <t>Executive Director</t>
  </si>
  <si>
    <t xml:space="preserve">Fax Number: </t>
  </si>
  <si>
    <t xml:space="preserve"> Cinopal@BARE.org</t>
  </si>
  <si>
    <t xml:space="preserve"> * Signature of Authorized Representative:</t>
  </si>
  <si>
    <t xml:space="preserve">    * Date Signed:</t>
  </si>
  <si>
    <t>Budget</t>
  </si>
  <si>
    <t>Tab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</si>
</sst>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hh:mm\ AM/PM"/>
    <numFmt numFmtId="166" formatCode="yyyy\.mm\.dd"/>
  </numFmts>
  <fonts count="73" x14ac:knownFonts="1">
    <font>
      <sz val="12"/>
      <name val="Arial"/>
    </font>
    <font>
      <sz val="8"/>
      <name val="Times New Roman"/>
      <family val="1"/>
    </font>
    <font>
      <sz val="10"/>
      <name val="Times New Roman"/>
      <family val="1"/>
    </font>
    <font>
      <sz val="10"/>
      <color indexed="17"/>
      <name val="Times New Roman"/>
      <family val="1"/>
    </font>
    <font>
      <b/>
      <u/>
      <sz val="10"/>
      <name val="Times New Roman"/>
      <family val="1"/>
    </font>
    <font>
      <b/>
      <sz val="12"/>
      <name val="Times New Roman"/>
      <family val="1"/>
    </font>
    <font>
      <sz val="6"/>
      <name val="Times New Roman"/>
      <family val="1"/>
    </font>
    <font>
      <sz val="8"/>
      <color indexed="59"/>
      <name val="Tahoma"/>
      <family val="2"/>
    </font>
    <font>
      <sz val="8"/>
      <color indexed="20"/>
      <name val="Tahoma"/>
      <family val="2"/>
    </font>
    <font>
      <i/>
      <sz val="8"/>
      <color indexed="58"/>
      <name val="Times New Roman"/>
      <family val="1"/>
    </font>
    <font>
      <u/>
      <sz val="8"/>
      <name val="Times New Roman"/>
      <family val="1"/>
    </font>
    <font>
      <u/>
      <sz val="10"/>
      <name val="Times New Roman"/>
      <family val="1"/>
    </font>
    <font>
      <sz val="8"/>
      <color indexed="8"/>
      <name val="Times New Roman"/>
      <family val="1"/>
    </font>
    <font>
      <b/>
      <sz val="18"/>
      <name val="Times New Roman"/>
      <family val="1"/>
    </font>
    <font>
      <b/>
      <sz val="10"/>
      <name val="Times New Roman"/>
      <family val="1"/>
    </font>
    <font>
      <sz val="12"/>
      <name val="Arial"/>
      <family val="2"/>
    </font>
    <font>
      <sz val="8"/>
      <color indexed="20"/>
      <name val="Times New Roman"/>
      <family val="1"/>
    </font>
    <font>
      <sz val="8"/>
      <name val="Arial"/>
      <family val="2"/>
    </font>
    <font>
      <b/>
      <sz val="8"/>
      <name val="Arial"/>
      <family val="2"/>
    </font>
    <font>
      <sz val="8"/>
      <color indexed="17"/>
      <name val="Tahoma"/>
      <family val="2"/>
    </font>
    <font>
      <sz val="8"/>
      <color indexed="17"/>
      <name val="Times New Roman"/>
      <family val="1"/>
    </font>
    <font>
      <sz val="8"/>
      <name val="Times New Roman"/>
      <family val="1"/>
    </font>
    <font>
      <sz val="10"/>
      <color indexed="20"/>
      <name val="Times New Roman"/>
      <family val="1"/>
    </font>
    <font>
      <sz val="12"/>
      <color indexed="17"/>
      <name val="Arial"/>
      <family val="2"/>
    </font>
    <font>
      <sz val="9"/>
      <name val="DilleniaUPC"/>
      <family val="1"/>
      <charset val="222"/>
    </font>
    <font>
      <sz val="8"/>
      <name val="BrowalliaUPC"/>
      <family val="2"/>
      <charset val="222"/>
    </font>
    <font>
      <sz val="8"/>
      <name val="Arial Narrow"/>
      <family val="2"/>
    </font>
    <font>
      <sz val="8"/>
      <color indexed="10"/>
      <name val="BrowalliaUPC"/>
      <family val="2"/>
      <charset val="222"/>
    </font>
    <font>
      <b/>
      <u/>
      <sz val="8"/>
      <color indexed="58"/>
      <name val="Times New Roman"/>
      <family val="1"/>
    </font>
    <font>
      <i/>
      <sz val="8"/>
      <color indexed="10"/>
      <name val="Times New Roman"/>
      <family val="1"/>
    </font>
    <font>
      <b/>
      <sz val="8"/>
      <color indexed="17"/>
      <name val="Times New Roman"/>
      <family val="1"/>
    </font>
    <font>
      <u/>
      <sz val="12"/>
      <color theme="10"/>
      <name val="Arial"/>
      <family val="2"/>
    </font>
    <font>
      <sz val="8"/>
      <color rgb="FF800080"/>
      <name val="Arial"/>
      <family val="2"/>
    </font>
    <font>
      <sz val="8"/>
      <color rgb="FF00B050"/>
      <name val="Arial"/>
      <family val="2"/>
    </font>
    <font>
      <sz val="8"/>
      <color rgb="FF800080"/>
      <name val="Times New Roman"/>
      <family val="1"/>
    </font>
    <font>
      <sz val="8"/>
      <color rgb="FF4F6228"/>
      <name val="Calibri"/>
      <family val="2"/>
    </font>
    <font>
      <sz val="8"/>
      <color rgb="FF0070C0"/>
      <name val="Tahoma"/>
      <family val="2"/>
    </font>
    <font>
      <sz val="8"/>
      <color rgb="FF0070C0"/>
      <name val="Times New Roman"/>
      <family val="1"/>
    </font>
    <font>
      <sz val="8"/>
      <color rgb="FF7030A0"/>
      <name val="Times New Roman"/>
      <family val="1"/>
    </font>
    <font>
      <i/>
      <sz val="8"/>
      <color rgb="FFFF0000"/>
      <name val="Times New Roman"/>
      <family val="1"/>
    </font>
    <font>
      <sz val="10"/>
      <color rgb="FF0070C0"/>
      <name val="Times New Roman"/>
      <family val="1"/>
    </font>
    <font>
      <sz val="8"/>
      <color rgb="FF0070C0"/>
      <name val="Arial"/>
      <family val="2"/>
    </font>
    <font>
      <sz val="8"/>
      <color rgb="FF009900"/>
      <name val="Times New Roman"/>
      <family val="1"/>
    </font>
    <font>
      <sz val="8"/>
      <color rgb="FF009900"/>
      <name val="Tahoma"/>
      <family val="2"/>
    </font>
    <font>
      <b/>
      <u/>
      <sz val="8"/>
      <color rgb="FF009900"/>
      <name val="Times New Roman"/>
      <family val="1"/>
    </font>
    <font>
      <sz val="12"/>
      <color rgb="FF009900"/>
      <name val="Arial"/>
      <family val="2"/>
    </font>
    <font>
      <sz val="8"/>
      <color rgb="FF009900"/>
      <name val="Arial"/>
      <family val="2"/>
    </font>
    <font>
      <sz val="10"/>
      <color rgb="FFFF0000"/>
      <name val="Times New Roman"/>
      <family val="1"/>
    </font>
    <font>
      <sz val="8"/>
      <color rgb="FF006600"/>
      <name val="Arial"/>
      <family val="2"/>
    </font>
    <font>
      <sz val="12"/>
      <color rgb="FF006600"/>
      <name val="Arial"/>
      <family val="2"/>
    </font>
    <font>
      <u/>
      <sz val="8"/>
      <color rgb="FF009900"/>
      <name val="Arial"/>
      <family val="2"/>
    </font>
    <font>
      <sz val="12"/>
      <color rgb="FF800080"/>
      <name val="Arial"/>
      <family val="2"/>
    </font>
    <font>
      <u/>
      <sz val="9"/>
      <color rgb="FF006600"/>
      <name val="Arial"/>
      <family val="2"/>
    </font>
    <font>
      <sz val="12"/>
      <color rgb="FF0070C0"/>
      <name val="Arial"/>
      <family val="2"/>
    </font>
    <font>
      <sz val="12"/>
      <color rgb="FF00B050"/>
      <name val="Arial"/>
      <family val="2"/>
    </font>
    <font>
      <sz val="10"/>
      <color rgb="FFFF0000"/>
      <name val="Arial"/>
      <family val="2"/>
    </font>
    <font>
      <u/>
      <sz val="10"/>
      <color rgb="FFFF0000"/>
      <name val="Times New Roman"/>
      <family val="1"/>
    </font>
    <font>
      <sz val="9"/>
      <name val="Calibri"/>
      <family val="2"/>
      <scheme val="minor"/>
    </font>
    <font>
      <sz val="9"/>
      <color indexed="20"/>
      <name val="Calibri"/>
      <family val="2"/>
      <scheme val="minor"/>
    </font>
    <font>
      <sz val="9"/>
      <color indexed="62"/>
      <name val="Calibri"/>
      <family val="2"/>
      <scheme val="minor"/>
    </font>
    <font>
      <sz val="8"/>
      <color indexed="62"/>
      <name val="Times New Roman"/>
      <family val="1"/>
    </font>
    <font>
      <i/>
      <sz val="8"/>
      <color rgb="FF0070C0"/>
      <name val="Times New Roman"/>
      <family val="1"/>
    </font>
    <font>
      <sz val="9"/>
      <color rgb="FFFF0000"/>
      <name val="Calibri"/>
      <family val="2"/>
      <scheme val="minor"/>
    </font>
    <font>
      <sz val="9"/>
      <color indexed="81"/>
      <name val="Tahoma"/>
      <charset val="1"/>
    </font>
    <font>
      <sz val="8"/>
      <color rgb="FF4472C4"/>
      <name val="Tahoma"/>
      <family val="2"/>
    </font>
    <font>
      <b/>
      <sz val="8"/>
      <color rgb="FF009900"/>
      <name val="Times New Roman"/>
      <family val="1"/>
    </font>
    <font>
      <sz val="8"/>
      <color rgb="FFFF0000"/>
      <name val="Times New Roman"/>
    </font>
    <font>
      <b/>
      <sz val="8"/>
      <color rgb="FF008000"/>
      <name val="Times New Roman"/>
    </font>
    <font>
      <sz val="8"/>
      <color rgb="FF008000"/>
      <name val="Times New Roman"/>
    </font>
    <font>
      <sz val="8"/>
      <color rgb="FF008000"/>
      <name val="Times New Roman"/>
      <family val="1"/>
    </font>
    <font>
      <sz val="9"/>
      <color indexed="81"/>
      <name val="Arial"/>
      <family val="2"/>
    </font>
    <font>
      <sz val="8"/>
      <color rgb="FF00B050"/>
      <name val="Tahoma"/>
      <family val="2"/>
    </font>
    <font>
      <b/>
      <u/>
      <sz val="10"/>
      <color rgb="FF00B050"/>
      <name val="Times New Roman"/>
      <family val="1"/>
    </font>
  </fonts>
  <fills count="8">
    <fill>
      <patternFill patternType="none"/>
    </fill>
    <fill>
      <patternFill patternType="gray125"/>
    </fill>
    <fill>
      <patternFill patternType="lightUp">
        <fgColor indexed="23"/>
      </patternFill>
    </fill>
    <fill>
      <patternFill patternType="lightUp">
        <fgColor theme="0" tint="-0.499984740745262"/>
        <bgColor indexed="65"/>
      </patternFill>
    </fill>
    <fill>
      <patternFill patternType="solid">
        <fgColor rgb="FFEAEAEA"/>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rgb="FFFFFFCC"/>
        <bgColor indexed="64"/>
      </patternFill>
    </fill>
  </fills>
  <borders count="71">
    <border>
      <left/>
      <right/>
      <top/>
      <bottom/>
      <diagonal/>
    </border>
    <border>
      <left/>
      <right/>
      <top style="thin">
        <color indexed="8"/>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thin">
        <color indexed="8"/>
      </bottom>
      <diagonal/>
    </border>
    <border>
      <left style="thin">
        <color indexed="8"/>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indexed="8"/>
      </bottom>
      <diagonal/>
    </border>
    <border>
      <left style="thin">
        <color indexed="8"/>
      </left>
      <right/>
      <top/>
      <bottom style="double">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64"/>
      </right>
      <top/>
      <bottom style="double">
        <color indexed="8"/>
      </bottom>
      <diagonal/>
    </border>
    <border>
      <left style="thin">
        <color rgb="FF000000"/>
      </left>
      <right/>
      <top/>
      <bottom/>
      <diagonal/>
    </border>
    <border>
      <left style="thin">
        <color indexed="8"/>
      </left>
      <right/>
      <top/>
      <bottom style="thin">
        <color rgb="FF000000"/>
      </bottom>
      <diagonal/>
    </border>
    <border>
      <left/>
      <right/>
      <top/>
      <bottom style="thin">
        <color rgb="FF000000"/>
      </bottom>
      <diagonal/>
    </border>
    <border>
      <left/>
      <right style="thin">
        <color rgb="FF000000"/>
      </right>
      <top style="thin">
        <color indexed="8"/>
      </top>
      <bottom/>
      <diagonal/>
    </border>
    <border>
      <left style="thin">
        <color indexed="8"/>
      </left>
      <right style="thin">
        <color rgb="FF000000"/>
      </right>
      <top style="thin">
        <color indexed="8"/>
      </top>
      <bottom/>
      <diagonal/>
    </border>
    <border>
      <left/>
      <right style="thin">
        <color rgb="FF000000"/>
      </right>
      <top/>
      <bottom/>
      <diagonal/>
    </border>
    <border>
      <left/>
      <right style="thin">
        <color rgb="FF000000"/>
      </right>
      <top/>
      <bottom style="thin">
        <color indexed="8"/>
      </bottom>
      <diagonal/>
    </border>
    <border>
      <left/>
      <right style="thin">
        <color rgb="FF000000"/>
      </right>
      <top style="thin">
        <color indexed="8"/>
      </top>
      <bottom style="thin">
        <color indexed="8"/>
      </bottom>
      <diagonal/>
    </border>
    <border>
      <left style="thin">
        <color indexed="8"/>
      </left>
      <right/>
      <top style="thin">
        <color indexed="8"/>
      </top>
      <bottom style="thin">
        <color rgb="FF000000"/>
      </bottom>
      <diagonal/>
    </border>
    <border>
      <left/>
      <right/>
      <top style="thin">
        <color indexed="8"/>
      </top>
      <bottom style="thin">
        <color rgb="FF000000"/>
      </bottom>
      <diagonal/>
    </border>
    <border>
      <left/>
      <right style="thin">
        <color indexed="64"/>
      </right>
      <top style="thin">
        <color indexed="8"/>
      </top>
      <bottom style="thin">
        <color rgb="FF000000"/>
      </bottom>
      <diagonal/>
    </border>
    <border>
      <left style="thin">
        <color indexed="64"/>
      </left>
      <right/>
      <top style="thin">
        <color indexed="8"/>
      </top>
      <bottom style="thin">
        <color rgb="FF000000"/>
      </bottom>
      <diagonal/>
    </border>
    <border>
      <left/>
      <right style="thin">
        <color indexed="8"/>
      </right>
      <top style="thin">
        <color indexed="8"/>
      </top>
      <bottom style="thin">
        <color rgb="FF000000"/>
      </bottom>
      <diagonal/>
    </border>
    <border>
      <left style="thin">
        <color rgb="FF000000"/>
      </left>
      <right/>
      <top style="thin">
        <color indexed="8"/>
      </top>
      <bottom/>
      <diagonal/>
    </border>
    <border>
      <left style="thin">
        <color rgb="FF000000"/>
      </left>
      <right/>
      <top/>
      <bottom style="thin">
        <color indexed="8"/>
      </bottom>
      <diagonal/>
    </border>
    <border>
      <left style="thin">
        <color rgb="FF000000"/>
      </left>
      <right/>
      <top style="thin">
        <color indexed="8"/>
      </top>
      <bottom style="thin">
        <color indexed="8"/>
      </bottom>
      <diagonal/>
    </border>
    <border>
      <left style="thin">
        <color indexed="8"/>
      </left>
      <right/>
      <top style="thin">
        <color rgb="FF000000"/>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indexed="8"/>
      </left>
      <right style="thin">
        <color rgb="FF000000"/>
      </right>
      <top/>
      <bottom style="thin">
        <color rgb="FF000000"/>
      </bottom>
      <diagonal/>
    </border>
    <border>
      <left style="thin">
        <color rgb="FF000000"/>
      </left>
      <right style="thin">
        <color indexed="64"/>
      </right>
      <top/>
      <bottom/>
      <diagonal/>
    </border>
    <border>
      <left style="thin">
        <color indexed="8"/>
      </left>
      <right style="thin">
        <color indexed="64"/>
      </right>
      <top/>
      <bottom style="thin">
        <color rgb="FF000000"/>
      </bottom>
      <diagonal/>
    </border>
    <border>
      <left style="thin">
        <color indexed="64"/>
      </left>
      <right/>
      <top/>
      <bottom style="double">
        <color indexed="64"/>
      </bottom>
      <diagonal/>
    </border>
    <border>
      <left style="thin">
        <color indexed="8"/>
      </left>
      <right/>
      <top style="thin">
        <color indexed="8"/>
      </top>
      <bottom style="double">
        <color indexed="64"/>
      </bottom>
      <diagonal/>
    </border>
    <border>
      <left style="thin">
        <color indexed="8"/>
      </left>
      <right style="thin">
        <color indexed="64"/>
      </right>
      <top/>
      <bottom style="double">
        <color indexed="64"/>
      </bottom>
      <diagonal/>
    </border>
    <border>
      <left/>
      <right/>
      <top/>
      <bottom style="double">
        <color rgb="FF000000"/>
      </bottom>
      <diagonal/>
    </border>
  </borders>
  <cellStyleXfs count="2">
    <xf numFmtId="0" fontId="0" fillId="0" borderId="0"/>
    <xf numFmtId="0" fontId="31" fillId="0" borderId="0" applyNumberFormat="0" applyFill="0" applyBorder="0" applyAlignment="0" applyProtection="0">
      <alignment vertical="top"/>
      <protection locked="0"/>
    </xf>
  </cellStyleXfs>
  <cellXfs count="591">
    <xf numFmtId="0" fontId="0" fillId="0" borderId="0" xfId="0"/>
    <xf numFmtId="0" fontId="1" fillId="0" borderId="0" xfId="0" applyFont="1"/>
    <xf numFmtId="0" fontId="2" fillId="0" borderId="0" xfId="0" applyFont="1"/>
    <xf numFmtId="0" fontId="5" fillId="0" borderId="0" xfId="0" applyFont="1"/>
    <xf numFmtId="0" fontId="5" fillId="0" borderId="0" xfId="0" applyFont="1" applyAlignment="1">
      <alignment horizontal="centerContinuous"/>
    </xf>
    <xf numFmtId="3" fontId="7" fillId="0" borderId="3" xfId="0" applyNumberFormat="1" applyFont="1" applyBorder="1"/>
    <xf numFmtId="3" fontId="7" fillId="0" borderId="0" xfId="0" applyNumberFormat="1" applyFont="1"/>
    <xf numFmtId="3" fontId="2" fillId="0" borderId="0" xfId="0" applyNumberFormat="1" applyFont="1"/>
    <xf numFmtId="0" fontId="13" fillId="0" borderId="0" xfId="0" applyFont="1"/>
    <xf numFmtId="0" fontId="4" fillId="0" borderId="0" xfId="0" applyFont="1" applyAlignment="1">
      <alignment horizontal="center"/>
    </xf>
    <xf numFmtId="0" fontId="14" fillId="0" borderId="0" xfId="0" applyFont="1"/>
    <xf numFmtId="0" fontId="11" fillId="0" borderId="0" xfId="0" applyFont="1"/>
    <xf numFmtId="0" fontId="15" fillId="0" borderId="0" xfId="0" applyFont="1"/>
    <xf numFmtId="165" fontId="6" fillId="0" borderId="0" xfId="0" applyNumberFormat="1" applyFont="1"/>
    <xf numFmtId="3" fontId="8" fillId="0" borderId="0" xfId="0" applyNumberFormat="1" applyFont="1" applyAlignment="1" applyProtection="1">
      <alignment vertical="top"/>
      <protection locked="0"/>
    </xf>
    <xf numFmtId="3" fontId="19" fillId="0" borderId="0" xfId="0" applyNumberFormat="1" applyFont="1" applyAlignment="1">
      <alignment vertical="top"/>
    </xf>
    <xf numFmtId="3" fontId="8" fillId="0" borderId="4" xfId="0" applyNumberFormat="1" applyFont="1" applyBorder="1" applyAlignment="1" applyProtection="1">
      <alignment vertical="top"/>
      <protection locked="0"/>
    </xf>
    <xf numFmtId="3" fontId="7" fillId="0" borderId="0" xfId="0" applyNumberFormat="1" applyFont="1" applyAlignment="1">
      <alignment vertical="top"/>
    </xf>
    <xf numFmtId="3" fontId="7" fillId="0" borderId="4" xfId="0" applyNumberFormat="1" applyFont="1" applyBorder="1" applyAlignment="1">
      <alignment vertical="top"/>
    </xf>
    <xf numFmtId="3" fontId="7" fillId="0" borderId="4" xfId="0" applyNumberFormat="1" applyFont="1" applyBorder="1"/>
    <xf numFmtId="0" fontId="23" fillId="0" borderId="0" xfId="0" applyFont="1"/>
    <xf numFmtId="3" fontId="3" fillId="0" borderId="0" xfId="0" applyNumberFormat="1" applyFont="1"/>
    <xf numFmtId="0" fontId="3" fillId="0" borderId="0" xfId="0" applyFont="1"/>
    <xf numFmtId="3" fontId="17" fillId="0" borderId="0" xfId="0" applyNumberFormat="1" applyFont="1"/>
    <xf numFmtId="3" fontId="17" fillId="0" borderId="0" xfId="0" applyNumberFormat="1" applyFont="1" applyAlignment="1">
      <alignment horizontal="center"/>
    </xf>
    <xf numFmtId="0" fontId="0" fillId="0" borderId="0" xfId="0" applyAlignment="1">
      <alignment horizontal="center"/>
    </xf>
    <xf numFmtId="0" fontId="17" fillId="0" borderId="0" xfId="0" applyFont="1"/>
    <xf numFmtId="0" fontId="17" fillId="4" borderId="14" xfId="0" quotePrefix="1" applyFont="1" applyFill="1" applyBorder="1"/>
    <xf numFmtId="0" fontId="17" fillId="4" borderId="0" xfId="0" applyFont="1" applyFill="1"/>
    <xf numFmtId="0" fontId="17" fillId="4" borderId="15" xfId="0" applyFont="1" applyFill="1" applyBorder="1"/>
    <xf numFmtId="0" fontId="25" fillId="4" borderId="0" xfId="0" quotePrefix="1" applyFont="1" applyFill="1"/>
    <xf numFmtId="0" fontId="17" fillId="4" borderId="16" xfId="0" applyFont="1" applyFill="1" applyBorder="1"/>
    <xf numFmtId="0" fontId="17" fillId="4" borderId="14" xfId="0" applyFont="1" applyFill="1" applyBorder="1"/>
    <xf numFmtId="0" fontId="17" fillId="4" borderId="17" xfId="0" applyFont="1" applyFill="1" applyBorder="1"/>
    <xf numFmtId="0" fontId="17" fillId="4" borderId="18" xfId="0" applyFont="1" applyFill="1" applyBorder="1"/>
    <xf numFmtId="0" fontId="17" fillId="4" borderId="10" xfId="0" applyFont="1" applyFill="1" applyBorder="1"/>
    <xf numFmtId="0" fontId="17" fillId="4" borderId="19" xfId="0" applyFont="1" applyFill="1" applyBorder="1"/>
    <xf numFmtId="0" fontId="17" fillId="4" borderId="11" xfId="0" applyFont="1" applyFill="1" applyBorder="1"/>
    <xf numFmtId="0" fontId="17" fillId="4" borderId="12" xfId="0" applyFont="1" applyFill="1" applyBorder="1"/>
    <xf numFmtId="0" fontId="17" fillId="4" borderId="13" xfId="0" applyFont="1" applyFill="1" applyBorder="1"/>
    <xf numFmtId="0" fontId="17" fillId="4" borderId="20" xfId="0" applyFont="1" applyFill="1" applyBorder="1"/>
    <xf numFmtId="3" fontId="17" fillId="4" borderId="14" xfId="0" applyNumberFormat="1" applyFont="1" applyFill="1" applyBorder="1"/>
    <xf numFmtId="3" fontId="17" fillId="4" borderId="20" xfId="0" applyNumberFormat="1" applyFont="1" applyFill="1" applyBorder="1"/>
    <xf numFmtId="3" fontId="17" fillId="4" borderId="0" xfId="0" applyNumberFormat="1" applyFont="1" applyFill="1" applyAlignment="1">
      <alignment horizontal="center"/>
    </xf>
    <xf numFmtId="3" fontId="17" fillId="4" borderId="18" xfId="0" applyNumberFormat="1" applyFont="1" applyFill="1" applyBorder="1"/>
    <xf numFmtId="3" fontId="17" fillId="4" borderId="19" xfId="0" applyNumberFormat="1" applyFont="1" applyFill="1" applyBorder="1"/>
    <xf numFmtId="3" fontId="17" fillId="4" borderId="17" xfId="0" applyNumberFormat="1" applyFont="1" applyFill="1" applyBorder="1"/>
    <xf numFmtId="3" fontId="17" fillId="4" borderId="17" xfId="0" quotePrefix="1" applyNumberFormat="1" applyFont="1" applyFill="1" applyBorder="1"/>
    <xf numFmtId="3" fontId="24" fillId="4" borderId="0" xfId="0" quotePrefix="1" applyNumberFormat="1" applyFont="1" applyFill="1"/>
    <xf numFmtId="3" fontId="24" fillId="4" borderId="14" xfId="0" quotePrefix="1" applyNumberFormat="1" applyFont="1" applyFill="1" applyBorder="1"/>
    <xf numFmtId="3" fontId="24" fillId="4" borderId="0" xfId="0" quotePrefix="1" applyNumberFormat="1" applyFont="1" applyFill="1" applyAlignment="1">
      <alignment horizontal="center"/>
    </xf>
    <xf numFmtId="3" fontId="32" fillId="4" borderId="0" xfId="0" applyNumberFormat="1" applyFont="1" applyFill="1"/>
    <xf numFmtId="3" fontId="32" fillId="4" borderId="10" xfId="0" applyNumberFormat="1" applyFont="1" applyFill="1" applyBorder="1"/>
    <xf numFmtId="3" fontId="32" fillId="4" borderId="12" xfId="0" applyNumberFormat="1" applyFont="1" applyFill="1" applyBorder="1"/>
    <xf numFmtId="10" fontId="32" fillId="4" borderId="11" xfId="0" applyNumberFormat="1" applyFont="1" applyFill="1" applyBorder="1"/>
    <xf numFmtId="3" fontId="33" fillId="0" borderId="17" xfId="0" applyNumberFormat="1" applyFont="1" applyBorder="1"/>
    <xf numFmtId="3" fontId="32" fillId="0" borderId="17" xfId="0" applyNumberFormat="1" applyFont="1" applyBorder="1"/>
    <xf numFmtId="10" fontId="32" fillId="0" borderId="12" xfId="0" applyNumberFormat="1" applyFont="1" applyBorder="1"/>
    <xf numFmtId="10" fontId="32" fillId="0" borderId="13" xfId="0" applyNumberFormat="1" applyFont="1" applyBorder="1"/>
    <xf numFmtId="3" fontId="17" fillId="5" borderId="11" xfId="0" applyNumberFormat="1" applyFont="1" applyFill="1" applyBorder="1"/>
    <xf numFmtId="3" fontId="17" fillId="5" borderId="12" xfId="0" applyNumberFormat="1" applyFont="1" applyFill="1" applyBorder="1"/>
    <xf numFmtId="0" fontId="17" fillId="5" borderId="12" xfId="0" applyFont="1" applyFill="1" applyBorder="1"/>
    <xf numFmtId="0" fontId="17" fillId="5" borderId="13" xfId="0" applyFont="1" applyFill="1" applyBorder="1"/>
    <xf numFmtId="0" fontId="17" fillId="5" borderId="14" xfId="0" quotePrefix="1" applyFont="1" applyFill="1" applyBorder="1"/>
    <xf numFmtId="0" fontId="17" fillId="5" borderId="0" xfId="0" applyFont="1" applyFill="1"/>
    <xf numFmtId="0" fontId="17" fillId="5" borderId="16" xfId="0" applyFont="1" applyFill="1" applyBorder="1"/>
    <xf numFmtId="0" fontId="17" fillId="5" borderId="14" xfId="0" applyFont="1" applyFill="1" applyBorder="1"/>
    <xf numFmtId="0" fontId="17" fillId="5" borderId="11" xfId="0" applyFont="1" applyFill="1" applyBorder="1"/>
    <xf numFmtId="0" fontId="17" fillId="5" borderId="21" xfId="0" applyFont="1" applyFill="1" applyBorder="1"/>
    <xf numFmtId="0" fontId="17" fillId="5" borderId="22" xfId="0" applyFont="1" applyFill="1" applyBorder="1"/>
    <xf numFmtId="0" fontId="17" fillId="5" borderId="15" xfId="0" applyFont="1" applyFill="1" applyBorder="1"/>
    <xf numFmtId="0" fontId="17" fillId="5" borderId="10" xfId="0" applyFont="1" applyFill="1" applyBorder="1"/>
    <xf numFmtId="0" fontId="17" fillId="5" borderId="19" xfId="0" applyFont="1" applyFill="1" applyBorder="1"/>
    <xf numFmtId="0" fontId="17" fillId="5" borderId="18" xfId="0" applyFont="1" applyFill="1" applyBorder="1"/>
    <xf numFmtId="3" fontId="18" fillId="5" borderId="11" xfId="0" applyNumberFormat="1" applyFont="1" applyFill="1" applyBorder="1"/>
    <xf numFmtId="0" fontId="18" fillId="5" borderId="14" xfId="0" quotePrefix="1" applyFont="1" applyFill="1" applyBorder="1"/>
    <xf numFmtId="0" fontId="17" fillId="5" borderId="17" xfId="0" applyFont="1" applyFill="1" applyBorder="1"/>
    <xf numFmtId="0" fontId="17" fillId="5" borderId="18" xfId="0" quotePrefix="1" applyFont="1" applyFill="1" applyBorder="1"/>
    <xf numFmtId="0" fontId="18" fillId="5" borderId="20" xfId="0" applyFont="1" applyFill="1" applyBorder="1"/>
    <xf numFmtId="0" fontId="18" fillId="5" borderId="11" xfId="0" applyFont="1" applyFill="1" applyBorder="1"/>
    <xf numFmtId="0" fontId="17" fillId="5" borderId="20" xfId="0" applyFont="1" applyFill="1" applyBorder="1"/>
    <xf numFmtId="0" fontId="17" fillId="6" borderId="23" xfId="0" applyFont="1" applyFill="1" applyBorder="1"/>
    <xf numFmtId="0" fontId="17" fillId="6" borderId="24" xfId="0" applyFont="1" applyFill="1" applyBorder="1"/>
    <xf numFmtId="0" fontId="17" fillId="6" borderId="25" xfId="0" applyFont="1" applyFill="1" applyBorder="1"/>
    <xf numFmtId="0" fontId="17" fillId="6" borderId="26" xfId="0" applyFont="1" applyFill="1" applyBorder="1"/>
    <xf numFmtId="0" fontId="33" fillId="0" borderId="17" xfId="0" applyFont="1" applyBorder="1"/>
    <xf numFmtId="0" fontId="32" fillId="5" borderId="12" xfId="0" applyFont="1" applyFill="1" applyBorder="1"/>
    <xf numFmtId="0" fontId="1" fillId="0" borderId="1" xfId="0" applyFont="1" applyBorder="1"/>
    <xf numFmtId="3" fontId="34" fillId="0" borderId="0" xfId="0" applyNumberFormat="1" applyFont="1"/>
    <xf numFmtId="0" fontId="35" fillId="0" borderId="0" xfId="0" applyFont="1" applyAlignment="1">
      <alignment horizontal="left"/>
    </xf>
    <xf numFmtId="0" fontId="1" fillId="0" borderId="0" xfId="0" applyFont="1" applyAlignment="1">
      <alignment vertical="top"/>
    </xf>
    <xf numFmtId="0" fontId="1" fillId="0" borderId="2"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3" fontId="1" fillId="5" borderId="18" xfId="0" applyNumberFormat="1" applyFont="1" applyFill="1" applyBorder="1" applyAlignment="1">
      <alignment horizontal="left"/>
    </xf>
    <xf numFmtId="3" fontId="1" fillId="5" borderId="10" xfId="0" applyNumberFormat="1" applyFont="1" applyFill="1" applyBorder="1" applyAlignment="1">
      <alignment horizontal="center"/>
    </xf>
    <xf numFmtId="3" fontId="1" fillId="5" borderId="19" xfId="0" applyNumberFormat="1" applyFont="1" applyFill="1" applyBorder="1" applyAlignment="1">
      <alignment horizontal="center"/>
    </xf>
    <xf numFmtId="3" fontId="1" fillId="5" borderId="21" xfId="0" applyNumberFormat="1" applyFont="1" applyFill="1" applyBorder="1" applyAlignment="1">
      <alignment horizontal="center"/>
    </xf>
    <xf numFmtId="3" fontId="7" fillId="5" borderId="0" xfId="0" applyNumberFormat="1" applyFont="1" applyFill="1" applyAlignment="1">
      <alignment vertical="top"/>
    </xf>
    <xf numFmtId="3" fontId="7" fillId="5" borderId="4" xfId="0" applyNumberFormat="1" applyFont="1" applyFill="1" applyBorder="1" applyAlignment="1">
      <alignment vertical="top"/>
    </xf>
    <xf numFmtId="3" fontId="1" fillId="5" borderId="17" xfId="0" applyNumberFormat="1" applyFont="1" applyFill="1" applyBorder="1" applyAlignment="1">
      <alignment horizontal="center" wrapText="1"/>
    </xf>
    <xf numFmtId="3" fontId="1" fillId="5" borderId="29" xfId="0" applyNumberFormat="1" applyFont="1" applyFill="1" applyBorder="1" applyAlignment="1">
      <alignment horizontal="center" textRotation="90"/>
    </xf>
    <xf numFmtId="3" fontId="1" fillId="5" borderId="29" xfId="0" applyNumberFormat="1" applyFont="1" applyFill="1" applyBorder="1" applyAlignment="1">
      <alignment horizontal="center" textRotation="90" wrapText="1"/>
    </xf>
    <xf numFmtId="3" fontId="1" fillId="5" borderId="29" xfId="0" applyNumberFormat="1" applyFont="1" applyFill="1" applyBorder="1" applyAlignment="1">
      <alignment horizontal="center"/>
    </xf>
    <xf numFmtId="3" fontId="1" fillId="5" borderId="30" xfId="0" applyNumberFormat="1" applyFont="1" applyFill="1" applyBorder="1" applyAlignment="1">
      <alignment horizontal="center"/>
    </xf>
    <xf numFmtId="3" fontId="7" fillId="5" borderId="8" xfId="0" applyNumberFormat="1" applyFont="1" applyFill="1" applyBorder="1"/>
    <xf numFmtId="3" fontId="8" fillId="5" borderId="31" xfId="0" applyNumberFormat="1" applyFont="1" applyFill="1" applyBorder="1" applyAlignment="1" applyProtection="1">
      <alignment vertical="top"/>
      <protection locked="0"/>
    </xf>
    <xf numFmtId="3" fontId="19" fillId="5" borderId="31" xfId="0" applyNumberFormat="1" applyFont="1" applyFill="1" applyBorder="1" applyAlignment="1">
      <alignment vertical="top"/>
    </xf>
    <xf numFmtId="0" fontId="9" fillId="5" borderId="0" xfId="0" applyFont="1" applyFill="1" applyAlignment="1">
      <alignment horizontal="left" vertical="top"/>
    </xf>
    <xf numFmtId="0" fontId="28" fillId="5" borderId="8" xfId="0" applyFont="1" applyFill="1" applyBorder="1" applyAlignment="1">
      <alignment horizontal="left"/>
    </xf>
    <xf numFmtId="0" fontId="20" fillId="0" borderId="0" xfId="0" applyFont="1" applyAlignment="1">
      <alignment horizontal="left" vertical="top" wrapText="1"/>
    </xf>
    <xf numFmtId="0" fontId="1" fillId="5" borderId="31" xfId="0" applyFont="1" applyFill="1" applyBorder="1" applyAlignment="1">
      <alignment horizontal="right" vertical="top"/>
    </xf>
    <xf numFmtId="0" fontId="28" fillId="5" borderId="0" xfId="0" applyFont="1" applyFill="1" applyAlignment="1">
      <alignment horizontal="left"/>
    </xf>
    <xf numFmtId="0" fontId="20" fillId="0" borderId="0" xfId="0" applyFont="1" applyAlignment="1">
      <alignment horizontal="left" vertical="top"/>
    </xf>
    <xf numFmtId="3" fontId="1" fillId="5" borderId="1" xfId="0" applyNumberFormat="1" applyFont="1" applyFill="1" applyBorder="1" applyAlignment="1">
      <alignment horizontal="center"/>
    </xf>
    <xf numFmtId="3" fontId="1" fillId="5" borderId="7" xfId="0" applyNumberFormat="1" applyFont="1" applyFill="1" applyBorder="1" applyAlignment="1">
      <alignment horizontal="center"/>
    </xf>
    <xf numFmtId="3" fontId="1" fillId="5" borderId="0" xfId="0" applyNumberFormat="1" applyFont="1" applyFill="1" applyAlignment="1">
      <alignment horizontal="center"/>
    </xf>
    <xf numFmtId="3" fontId="1" fillId="0" borderId="2" xfId="0" applyNumberFormat="1" applyFont="1" applyBorder="1" applyProtection="1">
      <protection locked="0"/>
    </xf>
    <xf numFmtId="3" fontId="1" fillId="0" borderId="1" xfId="0" applyNumberFormat="1" applyFont="1" applyBorder="1" applyProtection="1">
      <protection locked="0"/>
    </xf>
    <xf numFmtId="3" fontId="36" fillId="0" borderId="0" xfId="0" applyNumberFormat="1" applyFont="1" applyAlignment="1" applyProtection="1">
      <alignment vertical="top"/>
      <protection locked="0"/>
    </xf>
    <xf numFmtId="3" fontId="36" fillId="0" borderId="3" xfId="0" applyNumberFormat="1" applyFont="1" applyBorder="1" applyAlignment="1" applyProtection="1">
      <alignment vertical="top"/>
      <protection locked="0"/>
    </xf>
    <xf numFmtId="3" fontId="36" fillId="0" borderId="0" xfId="0" applyNumberFormat="1" applyFont="1" applyAlignment="1">
      <alignment vertical="top"/>
    </xf>
    <xf numFmtId="3" fontId="7" fillId="5" borderId="8" xfId="0" applyNumberFormat="1" applyFont="1" applyFill="1" applyBorder="1" applyAlignment="1">
      <alignment wrapText="1"/>
    </xf>
    <xf numFmtId="0" fontId="37" fillId="0" borderId="0" xfId="0" applyFont="1"/>
    <xf numFmtId="0" fontId="38" fillId="0" borderId="0" xfId="0" applyFont="1"/>
    <xf numFmtId="0" fontId="39" fillId="5" borderId="0" xfId="0" applyFont="1" applyFill="1" applyAlignment="1">
      <alignment horizontal="left" vertical="top" wrapText="1"/>
    </xf>
    <xf numFmtId="0" fontId="1" fillId="0" borderId="0" xfId="0" applyFont="1" applyAlignment="1">
      <alignment horizontal="center"/>
    </xf>
    <xf numFmtId="0" fontId="5" fillId="0" borderId="0" xfId="0" applyFont="1" applyAlignment="1">
      <alignment horizontal="left"/>
    </xf>
    <xf numFmtId="3" fontId="36" fillId="0" borderId="4" xfId="0" applyNumberFormat="1" applyFont="1" applyBorder="1" applyAlignment="1">
      <alignment vertical="top"/>
    </xf>
    <xf numFmtId="3" fontId="36" fillId="0" borderId="4" xfId="0" applyNumberFormat="1" applyFont="1" applyBorder="1" applyAlignment="1" applyProtection="1">
      <alignment vertical="top"/>
      <protection locked="0"/>
    </xf>
    <xf numFmtId="3" fontId="10" fillId="5" borderId="0" xfId="0" applyNumberFormat="1" applyFont="1" applyFill="1" applyAlignment="1">
      <alignment horizontal="center"/>
    </xf>
    <xf numFmtId="3" fontId="1" fillId="5" borderId="31" xfId="0" applyNumberFormat="1" applyFont="1" applyFill="1" applyBorder="1" applyAlignment="1">
      <alignment horizontal="center" textRotation="90" wrapText="1"/>
    </xf>
    <xf numFmtId="3" fontId="36" fillId="5" borderId="0" xfId="0" applyNumberFormat="1" applyFont="1" applyFill="1" applyAlignment="1">
      <alignment vertical="top"/>
    </xf>
    <xf numFmtId="3" fontId="36" fillId="5" borderId="4" xfId="0" applyNumberFormat="1" applyFont="1" applyFill="1" applyBorder="1" applyAlignment="1">
      <alignment vertical="top"/>
    </xf>
    <xf numFmtId="3" fontId="1" fillId="5" borderId="8" xfId="0" applyNumberFormat="1" applyFont="1" applyFill="1" applyBorder="1" applyAlignment="1">
      <alignment horizontal="center" textRotation="90" wrapText="1"/>
    </xf>
    <xf numFmtId="3" fontId="36" fillId="5" borderId="1" xfId="0" applyNumberFormat="1" applyFont="1" applyFill="1" applyBorder="1" applyAlignment="1">
      <alignment vertical="top"/>
    </xf>
    <xf numFmtId="3" fontId="36" fillId="5" borderId="6" xfId="0" applyNumberFormat="1" applyFont="1" applyFill="1" applyBorder="1" applyAlignment="1">
      <alignment vertical="top"/>
    </xf>
    <xf numFmtId="4" fontId="36" fillId="0" borderId="0" xfId="0" applyNumberFormat="1" applyFont="1" applyAlignment="1">
      <alignment vertical="top"/>
    </xf>
    <xf numFmtId="3" fontId="36" fillId="5" borderId="8" xfId="0" applyNumberFormat="1" applyFont="1" applyFill="1" applyBorder="1" applyAlignment="1">
      <alignment vertical="top"/>
    </xf>
    <xf numFmtId="3" fontId="36" fillId="5" borderId="5" xfId="0" applyNumberFormat="1" applyFont="1" applyFill="1" applyBorder="1" applyAlignment="1">
      <alignment vertical="top"/>
    </xf>
    <xf numFmtId="0" fontId="2" fillId="0" borderId="0" xfId="0" applyFont="1" applyAlignment="1">
      <alignment wrapText="1"/>
    </xf>
    <xf numFmtId="3" fontId="22" fillId="0" borderId="0" xfId="0" applyNumberFormat="1" applyFont="1" applyAlignment="1">
      <alignment horizontal="right" vertical="top"/>
    </xf>
    <xf numFmtId="3" fontId="1" fillId="5" borderId="35" xfId="0" applyNumberFormat="1" applyFont="1" applyFill="1" applyBorder="1" applyAlignment="1">
      <alignment horizontal="left"/>
    </xf>
    <xf numFmtId="3" fontId="1" fillId="5" borderId="1" xfId="0" applyNumberFormat="1" applyFont="1" applyFill="1" applyBorder="1" applyAlignment="1">
      <alignment horizontal="left"/>
    </xf>
    <xf numFmtId="3" fontId="1" fillId="5" borderId="36" xfId="0" applyNumberFormat="1" applyFont="1" applyFill="1" applyBorder="1" applyAlignment="1">
      <alignment horizontal="left"/>
    </xf>
    <xf numFmtId="3" fontId="7" fillId="5" borderId="0" xfId="0" applyNumberFormat="1" applyFont="1" applyFill="1"/>
    <xf numFmtId="9" fontId="19" fillId="0" borderId="0" xfId="0" applyNumberFormat="1" applyFont="1" applyAlignment="1">
      <alignment vertical="top"/>
    </xf>
    <xf numFmtId="9" fontId="36" fillId="0" borderId="0" xfId="0" applyNumberFormat="1" applyFont="1" applyAlignment="1">
      <alignment vertical="top"/>
    </xf>
    <xf numFmtId="3" fontId="40" fillId="0" borderId="1" xfId="0" applyNumberFormat="1" applyFont="1" applyBorder="1"/>
    <xf numFmtId="3" fontId="40" fillId="0" borderId="0" xfId="0" applyNumberFormat="1" applyFont="1"/>
    <xf numFmtId="10" fontId="40" fillId="0" borderId="0" xfId="0" applyNumberFormat="1" applyFont="1"/>
    <xf numFmtId="10" fontId="40" fillId="0" borderId="0" xfId="0" applyNumberFormat="1" applyFont="1" applyAlignment="1">
      <alignment horizontal="right" vertical="top"/>
    </xf>
    <xf numFmtId="3" fontId="41" fillId="4" borderId="17" xfId="0" applyNumberFormat="1" applyFont="1" applyFill="1" applyBorder="1"/>
    <xf numFmtId="3" fontId="41" fillId="0" borderId="17" xfId="0" applyNumberFormat="1" applyFont="1" applyBorder="1"/>
    <xf numFmtId="3" fontId="41" fillId="4" borderId="0" xfId="0" applyNumberFormat="1" applyFont="1" applyFill="1"/>
    <xf numFmtId="3" fontId="36" fillId="5" borderId="31" xfId="0" applyNumberFormat="1" applyFont="1" applyFill="1" applyBorder="1" applyAlignment="1">
      <alignment vertical="top"/>
    </xf>
    <xf numFmtId="3" fontId="36" fillId="5" borderId="33" xfId="0" applyNumberFormat="1" applyFont="1" applyFill="1" applyBorder="1" applyAlignment="1">
      <alignment vertical="top"/>
    </xf>
    <xf numFmtId="3" fontId="36" fillId="5" borderId="33" xfId="0" applyNumberFormat="1" applyFont="1" applyFill="1" applyBorder="1" applyProtection="1">
      <protection locked="0"/>
    </xf>
    <xf numFmtId="3" fontId="36" fillId="5" borderId="1" xfId="0" applyNumberFormat="1" applyFont="1" applyFill="1" applyBorder="1"/>
    <xf numFmtId="3" fontId="36" fillId="5" borderId="6" xfId="0" applyNumberFormat="1" applyFont="1" applyFill="1" applyBorder="1"/>
    <xf numFmtId="3" fontId="36" fillId="5" borderId="0" xfId="0" applyNumberFormat="1" applyFont="1" applyFill="1"/>
    <xf numFmtId="3" fontId="36" fillId="5" borderId="4" xfId="0" applyNumberFormat="1" applyFont="1" applyFill="1" applyBorder="1"/>
    <xf numFmtId="3" fontId="36" fillId="5" borderId="1" xfId="0" applyNumberFormat="1" applyFont="1" applyFill="1" applyBorder="1" applyProtection="1">
      <protection locked="0"/>
    </xf>
    <xf numFmtId="0" fontId="37" fillId="5" borderId="1" xfId="0" applyFont="1" applyFill="1" applyBorder="1" applyAlignment="1">
      <alignment vertical="top"/>
    </xf>
    <xf numFmtId="0" fontId="37" fillId="5" borderId="6" xfId="0" applyFont="1" applyFill="1" applyBorder="1" applyAlignment="1">
      <alignment vertical="top"/>
    </xf>
    <xf numFmtId="3" fontId="8" fillId="5" borderId="1" xfId="0" applyNumberFormat="1" applyFont="1" applyFill="1" applyBorder="1" applyAlignment="1" applyProtection="1">
      <alignment vertical="top"/>
      <protection locked="0"/>
    </xf>
    <xf numFmtId="3" fontId="37" fillId="5" borderId="1" xfId="0" applyNumberFormat="1" applyFont="1" applyFill="1" applyBorder="1" applyAlignment="1">
      <alignment vertical="top"/>
    </xf>
    <xf numFmtId="3" fontId="36" fillId="5" borderId="1" xfId="0" applyNumberFormat="1" applyFont="1" applyFill="1" applyBorder="1" applyAlignment="1" applyProtection="1">
      <alignment vertical="top"/>
      <protection locked="0"/>
    </xf>
    <xf numFmtId="3" fontId="36" fillId="5" borderId="2" xfId="0" applyNumberFormat="1" applyFont="1" applyFill="1" applyBorder="1" applyAlignment="1" applyProtection="1">
      <alignment vertical="top"/>
      <protection locked="0"/>
    </xf>
    <xf numFmtId="3" fontId="36" fillId="5" borderId="6" xfId="0" applyNumberFormat="1" applyFont="1" applyFill="1" applyBorder="1" applyAlignment="1" applyProtection="1">
      <alignment vertical="top"/>
      <protection locked="0"/>
    </xf>
    <xf numFmtId="3" fontId="37" fillId="5" borderId="31" xfId="0" applyNumberFormat="1" applyFont="1" applyFill="1" applyBorder="1" applyAlignment="1">
      <alignment vertical="top"/>
    </xf>
    <xf numFmtId="3" fontId="36" fillId="5" borderId="31" xfId="0" applyNumberFormat="1" applyFont="1" applyFill="1" applyBorder="1" applyAlignment="1" applyProtection="1">
      <alignment vertical="top"/>
      <protection locked="0"/>
    </xf>
    <xf numFmtId="3" fontId="36" fillId="5" borderId="32" xfId="0" applyNumberFormat="1" applyFont="1" applyFill="1" applyBorder="1" applyAlignment="1" applyProtection="1">
      <alignment vertical="top"/>
      <protection locked="0"/>
    </xf>
    <xf numFmtId="3" fontId="36" fillId="5" borderId="33" xfId="0" applyNumberFormat="1" applyFont="1" applyFill="1" applyBorder="1" applyAlignment="1" applyProtection="1">
      <alignment vertical="top"/>
      <protection locked="0"/>
    </xf>
    <xf numFmtId="0" fontId="42" fillId="0" borderId="0" xfId="0" applyFont="1"/>
    <xf numFmtId="3" fontId="42" fillId="0" borderId="1" xfId="0" applyNumberFormat="1" applyFont="1" applyBorder="1"/>
    <xf numFmtId="0" fontId="42" fillId="0" borderId="0" xfId="0" applyFont="1" applyAlignment="1">
      <alignment horizontal="left" vertical="top" wrapText="1"/>
    </xf>
    <xf numFmtId="3" fontId="43" fillId="0" borderId="0" xfId="0" applyNumberFormat="1" applyFont="1" applyAlignment="1">
      <alignment vertical="top"/>
    </xf>
    <xf numFmtId="3" fontId="42" fillId="0" borderId="0" xfId="0" applyNumberFormat="1" applyFont="1" applyAlignment="1">
      <alignment horizontal="center" vertical="top" wrapText="1"/>
    </xf>
    <xf numFmtId="3" fontId="43" fillId="0" borderId="0" xfId="0" applyNumberFormat="1" applyFont="1" applyAlignment="1" applyProtection="1">
      <alignment vertical="top"/>
      <protection locked="0"/>
    </xf>
    <xf numFmtId="3" fontId="42" fillId="0" borderId="0" xfId="0" applyNumberFormat="1" applyFont="1" applyAlignment="1">
      <alignment horizontal="centerContinuous" vertical="top" wrapText="1"/>
    </xf>
    <xf numFmtId="3" fontId="42" fillId="0" borderId="0" xfId="0" applyNumberFormat="1" applyFont="1" applyAlignment="1">
      <alignment vertical="top"/>
    </xf>
    <xf numFmtId="0" fontId="42" fillId="0" borderId="0" xfId="0" applyFont="1" applyAlignment="1">
      <alignment horizontal="centerContinuous" vertical="top" wrapText="1"/>
    </xf>
    <xf numFmtId="0" fontId="42" fillId="0" borderId="0" xfId="0" applyFont="1" applyAlignment="1">
      <alignment horizontal="centerContinuous"/>
    </xf>
    <xf numFmtId="0" fontId="45" fillId="0" borderId="0" xfId="0" applyFont="1" applyAlignment="1">
      <alignment horizontal="centerContinuous" vertical="top" wrapText="1"/>
    </xf>
    <xf numFmtId="3" fontId="43" fillId="0" borderId="0" xfId="0" applyNumberFormat="1" applyFont="1" applyAlignment="1">
      <alignment horizontal="centerContinuous" vertical="top"/>
    </xf>
    <xf numFmtId="4" fontId="43" fillId="0" borderId="0" xfId="0" applyNumberFormat="1" applyFont="1" applyAlignment="1">
      <alignment vertical="top"/>
    </xf>
    <xf numFmtId="3" fontId="43" fillId="0" borderId="0" xfId="0" applyNumberFormat="1" applyFont="1" applyAlignment="1">
      <alignment vertical="top" wrapText="1"/>
    </xf>
    <xf numFmtId="9" fontId="43" fillId="0" borderId="0" xfId="0" applyNumberFormat="1" applyFont="1" applyAlignment="1" applyProtection="1">
      <alignment vertical="top"/>
      <protection locked="0"/>
    </xf>
    <xf numFmtId="10" fontId="46" fillId="0" borderId="12" xfId="0" applyNumberFormat="1" applyFont="1" applyBorder="1"/>
    <xf numFmtId="10" fontId="46" fillId="0" borderId="11" xfId="0" applyNumberFormat="1" applyFont="1" applyBorder="1"/>
    <xf numFmtId="0" fontId="46" fillId="0" borderId="17" xfId="0" applyFont="1" applyBorder="1"/>
    <xf numFmtId="1" fontId="21" fillId="0" borderId="0" xfId="0" applyNumberFormat="1" applyFont="1" applyAlignment="1">
      <alignment horizontal="right"/>
    </xf>
    <xf numFmtId="1" fontId="42" fillId="0" borderId="3" xfId="0" applyNumberFormat="1" applyFont="1" applyBorder="1" applyAlignment="1">
      <alignment horizontal="right" vertical="top"/>
    </xf>
    <xf numFmtId="1" fontId="42" fillId="5" borderId="32" xfId="0" applyNumberFormat="1" applyFont="1" applyFill="1" applyBorder="1" applyAlignment="1">
      <alignment horizontal="right" vertical="top"/>
    </xf>
    <xf numFmtId="1" fontId="42" fillId="5" borderId="3" xfId="0" applyNumberFormat="1" applyFont="1" applyFill="1" applyBorder="1" applyAlignment="1">
      <alignment horizontal="right" vertical="top"/>
    </xf>
    <xf numFmtId="1" fontId="42" fillId="5" borderId="2" xfId="0" applyNumberFormat="1" applyFont="1" applyFill="1" applyBorder="1" applyAlignment="1">
      <alignment horizontal="right" vertical="top"/>
    </xf>
    <xf numFmtId="1" fontId="42" fillId="0" borderId="0" xfId="0" applyNumberFormat="1" applyFont="1" applyAlignment="1">
      <alignment horizontal="right"/>
    </xf>
    <xf numFmtId="1" fontId="42" fillId="5" borderId="9" xfId="0" applyNumberFormat="1" applyFont="1" applyFill="1" applyBorder="1" applyAlignment="1">
      <alignment horizontal="right" vertical="top"/>
    </xf>
    <xf numFmtId="1" fontId="42" fillId="0" borderId="1" xfId="0" applyNumberFormat="1" applyFont="1" applyBorder="1" applyAlignment="1">
      <alignment horizontal="right"/>
    </xf>
    <xf numFmtId="3" fontId="7" fillId="5" borderId="1" xfId="0" applyNumberFormat="1" applyFont="1" applyFill="1" applyBorder="1" applyAlignment="1">
      <alignment vertical="top"/>
    </xf>
    <xf numFmtId="1" fontId="42" fillId="0" borderId="2" xfId="0" applyNumberFormat="1" applyFont="1" applyBorder="1" applyAlignment="1">
      <alignment horizontal="right" vertical="top"/>
    </xf>
    <xf numFmtId="3" fontId="8" fillId="0" borderId="1" xfId="0" applyNumberFormat="1" applyFont="1" applyBorder="1" applyAlignment="1" applyProtection="1">
      <alignment vertical="top"/>
      <protection locked="0"/>
    </xf>
    <xf numFmtId="3" fontId="19" fillId="0" borderId="1" xfId="0" applyNumberFormat="1" applyFont="1" applyBorder="1" applyAlignment="1">
      <alignment vertical="top"/>
    </xf>
    <xf numFmtId="3" fontId="36" fillId="0" borderId="1" xfId="0" applyNumberFormat="1" applyFont="1" applyBorder="1" applyAlignment="1">
      <alignment vertical="top"/>
    </xf>
    <xf numFmtId="3" fontId="36" fillId="0" borderId="6" xfId="0" applyNumberFormat="1" applyFont="1" applyBorder="1" applyAlignment="1">
      <alignment vertical="top"/>
    </xf>
    <xf numFmtId="3" fontId="43" fillId="0" borderId="0" xfId="0" quotePrefix="1" applyNumberFormat="1" applyFont="1" applyAlignment="1">
      <alignment vertical="top" wrapText="1"/>
    </xf>
    <xf numFmtId="9" fontId="19" fillId="0" borderId="0" xfId="0" quotePrefix="1" applyNumberFormat="1" applyFont="1" applyAlignment="1">
      <alignment vertical="top"/>
    </xf>
    <xf numFmtId="0" fontId="42" fillId="0" borderId="0" xfId="0" applyFont="1" applyAlignment="1">
      <alignment vertical="top"/>
    </xf>
    <xf numFmtId="3" fontId="1" fillId="4" borderId="17" xfId="0" applyNumberFormat="1" applyFont="1" applyFill="1" applyBorder="1"/>
    <xf numFmtId="1" fontId="1" fillId="0" borderId="0" xfId="0" applyNumberFormat="1" applyFont="1" applyAlignment="1">
      <alignment horizontal="right"/>
    </xf>
    <xf numFmtId="0" fontId="2" fillId="0" borderId="0" xfId="0" applyFont="1" applyAlignment="1">
      <alignment horizontal="right" vertical="top" textRotation="180"/>
    </xf>
    <xf numFmtId="1" fontId="1" fillId="5" borderId="2" xfId="0" applyNumberFormat="1" applyFont="1" applyFill="1" applyBorder="1" applyAlignment="1">
      <alignment horizontal="right"/>
    </xf>
    <xf numFmtId="0" fontId="2" fillId="5" borderId="1" xfId="0" applyFont="1" applyFill="1" applyBorder="1"/>
    <xf numFmtId="0" fontId="2" fillId="5" borderId="2" xfId="0" applyFont="1" applyFill="1" applyBorder="1" applyAlignment="1">
      <alignment horizontal="centerContinuous"/>
    </xf>
    <xf numFmtId="0" fontId="2" fillId="5" borderId="1" xfId="0" applyFont="1" applyFill="1" applyBorder="1" applyAlignment="1">
      <alignment horizontal="centerContinuous"/>
    </xf>
    <xf numFmtId="0" fontId="2" fillId="5" borderId="6" xfId="0" applyFont="1" applyFill="1" applyBorder="1" applyAlignment="1">
      <alignment horizontal="centerContinuous"/>
    </xf>
    <xf numFmtId="0" fontId="1" fillId="0" borderId="3" xfId="0" applyFont="1" applyBorder="1"/>
    <xf numFmtId="1" fontId="1" fillId="5" borderId="3" xfId="0" applyNumberFormat="1" applyFont="1" applyFill="1" applyBorder="1" applyAlignment="1">
      <alignment horizontal="right"/>
    </xf>
    <xf numFmtId="0" fontId="2" fillId="5" borderId="0" xfId="0" applyFont="1" applyFill="1" applyAlignment="1">
      <alignment horizontal="centerContinuous" wrapText="1"/>
    </xf>
    <xf numFmtId="0" fontId="16" fillId="5" borderId="0" xfId="0" applyFont="1" applyFill="1" applyAlignment="1">
      <alignment horizontal="left" vertical="top" wrapText="1"/>
    </xf>
    <xf numFmtId="0" fontId="2" fillId="5" borderId="2" xfId="0" applyFont="1" applyFill="1" applyBorder="1" applyAlignment="1">
      <alignment horizontal="center"/>
    </xf>
    <xf numFmtId="0" fontId="2" fillId="5" borderId="0" xfId="0" applyFont="1" applyFill="1"/>
    <xf numFmtId="1" fontId="1" fillId="5" borderId="28" xfId="0" applyNumberFormat="1" applyFont="1" applyFill="1" applyBorder="1" applyAlignment="1">
      <alignment horizontal="right"/>
    </xf>
    <xf numFmtId="0" fontId="2" fillId="5" borderId="27" xfId="0" applyFont="1" applyFill="1" applyBorder="1" applyAlignment="1">
      <alignment horizontal="centerContinuous" wrapText="1"/>
    </xf>
    <xf numFmtId="1" fontId="20" fillId="5" borderId="3" xfId="0" applyNumberFormat="1" applyFont="1" applyFill="1" applyBorder="1" applyAlignment="1">
      <alignment horizontal="right" vertical="top"/>
    </xf>
    <xf numFmtId="1" fontId="20" fillId="5" borderId="9" xfId="0" applyNumberFormat="1" applyFont="1" applyFill="1" applyBorder="1" applyAlignment="1">
      <alignment horizontal="right" vertical="top"/>
    </xf>
    <xf numFmtId="3" fontId="8" fillId="5" borderId="5" xfId="0" applyNumberFormat="1" applyFont="1" applyFill="1" applyBorder="1"/>
    <xf numFmtId="1" fontId="16" fillId="0" borderId="3" xfId="0" applyNumberFormat="1" applyFont="1" applyBorder="1" applyAlignment="1">
      <alignment horizontal="right" vertical="top"/>
    </xf>
    <xf numFmtId="0" fontId="1" fillId="0" borderId="1" xfId="0" applyFont="1" applyBorder="1" applyAlignment="1">
      <alignment horizontal="right" vertical="top"/>
    </xf>
    <xf numFmtId="3" fontId="1" fillId="0" borderId="0" xfId="0" applyNumberFormat="1" applyFont="1" applyAlignment="1">
      <alignment vertical="top"/>
    </xf>
    <xf numFmtId="0" fontId="16" fillId="5" borderId="1" xfId="0" applyFont="1" applyFill="1" applyBorder="1" applyAlignment="1">
      <alignment horizontal="left" vertical="top" wrapText="1"/>
    </xf>
    <xf numFmtId="0" fontId="20" fillId="0" borderId="0" xfId="0" applyFont="1" applyAlignment="1">
      <alignment horizontal="left"/>
    </xf>
    <xf numFmtId="3" fontId="1" fillId="0" borderId="0" xfId="0" applyNumberFormat="1" applyFont="1"/>
    <xf numFmtId="3" fontId="20" fillId="0" borderId="0" xfId="0" applyNumberFormat="1" applyFont="1" applyAlignment="1">
      <alignment horizontal="center"/>
    </xf>
    <xf numFmtId="3" fontId="8" fillId="5" borderId="1" xfId="0" applyNumberFormat="1" applyFont="1" applyFill="1" applyBorder="1" applyAlignment="1">
      <alignment vertical="top"/>
    </xf>
    <xf numFmtId="3" fontId="8" fillId="5" borderId="6" xfId="0" applyNumberFormat="1" applyFont="1" applyFill="1" applyBorder="1" applyAlignment="1">
      <alignment vertical="top"/>
    </xf>
    <xf numFmtId="3" fontId="8" fillId="5" borderId="8" xfId="0" applyNumberFormat="1" applyFont="1" applyFill="1" applyBorder="1" applyAlignment="1">
      <alignment vertical="top"/>
    </xf>
    <xf numFmtId="3" fontId="8" fillId="5" borderId="5" xfId="0" applyNumberFormat="1" applyFont="1" applyFill="1" applyBorder="1" applyAlignment="1">
      <alignment vertical="top"/>
    </xf>
    <xf numFmtId="0" fontId="1" fillId="5" borderId="1" xfId="0" applyFont="1" applyFill="1" applyBorder="1" applyAlignment="1">
      <alignment horizontal="left" vertical="top"/>
    </xf>
    <xf numFmtId="3" fontId="1" fillId="5" borderId="1" xfId="0" applyNumberFormat="1" applyFont="1" applyFill="1" applyBorder="1"/>
    <xf numFmtId="0" fontId="1" fillId="5" borderId="0" xfId="0" applyFont="1" applyFill="1" applyAlignment="1">
      <alignment horizontal="left" vertical="top"/>
    </xf>
    <xf numFmtId="3" fontId="1" fillId="5" borderId="0" xfId="0" applyNumberFormat="1" applyFont="1" applyFill="1"/>
    <xf numFmtId="3" fontId="1" fillId="5" borderId="0" xfId="0" applyNumberFormat="1" applyFont="1" applyFill="1" applyAlignment="1">
      <alignment horizontal="centerContinuous" vertical="top" wrapText="1"/>
    </xf>
    <xf numFmtId="0" fontId="10" fillId="5" borderId="8" xfId="0" applyFont="1" applyFill="1" applyBorder="1" applyAlignment="1">
      <alignment horizontal="left" vertical="top"/>
    </xf>
    <xf numFmtId="3" fontId="1" fillId="5" borderId="8" xfId="0" applyNumberFormat="1" applyFont="1" applyFill="1" applyBorder="1"/>
    <xf numFmtId="1" fontId="1" fillId="0" borderId="0" xfId="0" applyNumberFormat="1" applyFont="1"/>
    <xf numFmtId="0" fontId="2" fillId="0" borderId="0" xfId="0" applyFont="1" applyAlignment="1">
      <alignment horizontal="left" vertical="top" textRotation="180"/>
    </xf>
    <xf numFmtId="0" fontId="2" fillId="0" borderId="0" xfId="0" applyFont="1" applyAlignment="1">
      <alignment horizontal="left"/>
    </xf>
    <xf numFmtId="0" fontId="2" fillId="0" borderId="8" xfId="0" applyFont="1" applyBorder="1"/>
    <xf numFmtId="0" fontId="2" fillId="5" borderId="8" xfId="0" applyFont="1" applyFill="1" applyBorder="1" applyAlignment="1">
      <alignment horizontal="centerContinuous" wrapText="1"/>
    </xf>
    <xf numFmtId="0" fontId="2" fillId="5" borderId="1" xfId="0" applyFont="1" applyFill="1" applyBorder="1" applyAlignment="1">
      <alignment horizontal="center"/>
    </xf>
    <xf numFmtId="3" fontId="1" fillId="0" borderId="0" xfId="0" applyNumberFormat="1" applyFont="1" applyAlignment="1">
      <alignment horizontal="center"/>
    </xf>
    <xf numFmtId="0" fontId="1" fillId="5" borderId="1" xfId="0" applyFont="1" applyFill="1" applyBorder="1" applyAlignment="1">
      <alignment vertical="top"/>
    </xf>
    <xf numFmtId="3" fontId="3" fillId="0" borderId="10" xfId="0" applyNumberFormat="1" applyFont="1" applyBorder="1"/>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right" vertical="top"/>
    </xf>
    <xf numFmtId="0" fontId="2" fillId="0" borderId="0" xfId="0" applyFont="1" applyAlignment="1">
      <alignment horizontal="centerContinuous"/>
    </xf>
    <xf numFmtId="0" fontId="2" fillId="0" borderId="8" xfId="0" applyFont="1" applyBorder="1" applyAlignment="1">
      <alignment horizontal="right" vertical="top" textRotation="180"/>
    </xf>
    <xf numFmtId="166" fontId="6" fillId="0" borderId="0" xfId="0" applyNumberFormat="1" applyFont="1"/>
    <xf numFmtId="0" fontId="2" fillId="0" borderId="0" xfId="0" applyFont="1" applyAlignment="1">
      <alignment horizontal="right" wrapText="1"/>
    </xf>
    <xf numFmtId="0" fontId="2" fillId="7" borderId="0" xfId="0" applyFont="1" applyFill="1" applyAlignment="1">
      <alignment vertical="top"/>
    </xf>
    <xf numFmtId="0" fontId="2" fillId="0" borderId="0" xfId="0" applyFont="1" applyAlignment="1">
      <alignment vertical="top"/>
    </xf>
    <xf numFmtId="0" fontId="47" fillId="7" borderId="0" xfId="0" applyFont="1" applyFill="1" applyAlignment="1">
      <alignment vertical="top" wrapText="1"/>
    </xf>
    <xf numFmtId="0" fontId="47" fillId="7" borderId="0" xfId="0" applyFont="1" applyFill="1" applyAlignment="1">
      <alignment vertical="top"/>
    </xf>
    <xf numFmtId="0" fontId="2" fillId="7" borderId="0" xfId="0" applyFont="1" applyFill="1"/>
    <xf numFmtId="0" fontId="56" fillId="7" borderId="0" xfId="0" applyFont="1" applyFill="1" applyAlignment="1">
      <alignment horizontal="left" wrapText="1"/>
    </xf>
    <xf numFmtId="0" fontId="2" fillId="7" borderId="0" xfId="0" applyFont="1" applyFill="1" applyAlignment="1">
      <alignment horizontal="left" vertical="top" wrapText="1"/>
    </xf>
    <xf numFmtId="0" fontId="2" fillId="7" borderId="0" xfId="0" applyFont="1" applyFill="1" applyAlignment="1">
      <alignment vertical="top" wrapText="1"/>
    </xf>
    <xf numFmtId="0" fontId="2" fillId="0" borderId="0" xfId="0" applyFont="1" applyAlignment="1">
      <alignment horizontal="left" vertical="top" wrapText="1"/>
    </xf>
    <xf numFmtId="0" fontId="2" fillId="0" borderId="0" xfId="0" applyFont="1" applyAlignment="1">
      <alignment vertical="top" wrapText="1"/>
    </xf>
    <xf numFmtId="14" fontId="2" fillId="0" borderId="0" xfId="0" applyNumberFormat="1" applyFont="1" applyAlignment="1">
      <alignment horizontal="left" vertical="top" wrapText="1"/>
    </xf>
    <xf numFmtId="166" fontId="2" fillId="0" borderId="0" xfId="0" applyNumberFormat="1" applyFont="1" applyAlignment="1">
      <alignment horizontal="left" vertical="top" wrapText="1"/>
    </xf>
    <xf numFmtId="0" fontId="57" fillId="0" borderId="2" xfId="0" applyFont="1" applyBorder="1" applyAlignment="1">
      <alignment horizontal="centerContinuous" wrapText="1"/>
    </xf>
    <xf numFmtId="0" fontId="57" fillId="0" borderId="1" xfId="0" applyFont="1" applyBorder="1" applyAlignment="1">
      <alignment horizontal="centerContinuous"/>
    </xf>
    <xf numFmtId="0" fontId="57" fillId="0" borderId="2" xfId="0" applyFont="1" applyBorder="1"/>
    <xf numFmtId="0" fontId="57" fillId="0" borderId="1" xfId="0" applyFont="1" applyBorder="1"/>
    <xf numFmtId="0" fontId="57" fillId="0" borderId="2" xfId="0" applyFont="1" applyBorder="1" applyAlignment="1">
      <alignment horizontal="centerContinuous"/>
    </xf>
    <xf numFmtId="0" fontId="57" fillId="0" borderId="6" xfId="0" applyFont="1" applyBorder="1" applyAlignment="1">
      <alignment horizontal="centerContinuous"/>
    </xf>
    <xf numFmtId="0" fontId="57" fillId="0" borderId="3" xfId="0" applyFont="1" applyBorder="1"/>
    <xf numFmtId="0" fontId="57" fillId="0" borderId="0" xfId="0" applyFont="1" applyAlignment="1">
      <alignment horizontal="centerContinuous" wrapText="1"/>
    </xf>
    <xf numFmtId="0" fontId="57" fillId="0" borderId="2" xfId="0" applyFont="1" applyBorder="1" applyAlignment="1">
      <alignment horizontal="center"/>
    </xf>
    <xf numFmtId="0" fontId="57" fillId="0" borderId="0" xfId="0" applyFont="1"/>
    <xf numFmtId="0" fontId="57" fillId="0" borderId="3" xfId="0" applyFont="1" applyBorder="1" applyAlignment="1">
      <alignment horizontal="center"/>
    </xf>
    <xf numFmtId="0" fontId="57" fillId="0" borderId="3" xfId="0" applyFont="1" applyBorder="1" applyAlignment="1">
      <alignment horizontal="center" wrapText="1"/>
    </xf>
    <xf numFmtId="0" fontId="57" fillId="0" borderId="2" xfId="0" applyFont="1" applyBorder="1" applyAlignment="1">
      <alignment horizontal="center" wrapText="1"/>
    </xf>
    <xf numFmtId="0" fontId="57" fillId="0" borderId="1" xfId="0" applyFont="1" applyBorder="1" applyAlignment="1">
      <alignment horizontal="center"/>
    </xf>
    <xf numFmtId="0" fontId="57" fillId="0" borderId="6" xfId="0" applyFont="1" applyBorder="1" applyAlignment="1">
      <alignment horizontal="center"/>
    </xf>
    <xf numFmtId="0" fontId="57" fillId="0" borderId="3" xfId="0" applyFont="1" applyBorder="1" applyAlignment="1">
      <alignment vertical="center"/>
    </xf>
    <xf numFmtId="0" fontId="57" fillId="0" borderId="3" xfId="0" applyFont="1" applyBorder="1" applyAlignment="1">
      <alignment vertical="top"/>
    </xf>
    <xf numFmtId="0" fontId="57" fillId="0" borderId="1" xfId="0" applyFont="1" applyBorder="1" applyAlignment="1">
      <alignment horizontal="centerContinuous" wrapText="1"/>
    </xf>
    <xf numFmtId="0" fontId="57" fillId="0" borderId="2" xfId="0" applyFont="1" applyBorder="1" applyAlignment="1">
      <alignment vertical="top"/>
    </xf>
    <xf numFmtId="0" fontId="57" fillId="0" borderId="1" xfId="0" applyFont="1" applyBorder="1" applyAlignment="1">
      <alignment vertical="top"/>
    </xf>
    <xf numFmtId="3" fontId="1" fillId="0" borderId="2" xfId="0" applyNumberFormat="1" applyFont="1" applyBorder="1"/>
    <xf numFmtId="3" fontId="1" fillId="0" borderId="1" xfId="0" applyNumberFormat="1" applyFont="1" applyBorder="1"/>
    <xf numFmtId="3" fontId="1" fillId="0" borderId="6" xfId="0" applyNumberFormat="1" applyFont="1" applyBorder="1"/>
    <xf numFmtId="3" fontId="37" fillId="0" borderId="0" xfId="0" applyNumberFormat="1" applyFont="1" applyProtection="1">
      <protection locked="0"/>
    </xf>
    <xf numFmtId="3" fontId="16" fillId="0" borderId="3" xfId="0" applyNumberFormat="1" applyFont="1" applyBorder="1" applyProtection="1">
      <protection locked="0"/>
    </xf>
    <xf numFmtId="3" fontId="16" fillId="0" borderId="0" xfId="0" applyNumberFormat="1" applyFont="1" applyProtection="1">
      <protection locked="0"/>
    </xf>
    <xf numFmtId="3" fontId="16" fillId="0" borderId="4" xfId="0" applyNumberFormat="1" applyFont="1" applyBorder="1" applyProtection="1">
      <protection locked="0"/>
    </xf>
    <xf numFmtId="3" fontId="60" fillId="0" borderId="3" xfId="0" applyNumberFormat="1" applyFont="1" applyBorder="1"/>
    <xf numFmtId="3" fontId="60" fillId="0" borderId="0" xfId="0" applyNumberFormat="1" applyFont="1"/>
    <xf numFmtId="3" fontId="60" fillId="0" borderId="4" xfId="0" applyNumberFormat="1" applyFont="1" applyBorder="1"/>
    <xf numFmtId="164" fontId="1" fillId="0" borderId="31" xfId="0" applyNumberFormat="1" applyFont="1" applyBorder="1" applyProtection="1">
      <protection locked="0"/>
    </xf>
    <xf numFmtId="3" fontId="61" fillId="2" borderId="2" xfId="0" applyNumberFormat="1" applyFont="1" applyFill="1" applyBorder="1"/>
    <xf numFmtId="3" fontId="37" fillId="3" borderId="1" xfId="0" applyNumberFormat="1" applyFont="1" applyFill="1" applyBorder="1" applyProtection="1">
      <protection locked="0"/>
    </xf>
    <xf numFmtId="3" fontId="37" fillId="0" borderId="1" xfId="0" applyNumberFormat="1" applyFont="1" applyBorder="1"/>
    <xf numFmtId="164" fontId="37" fillId="3" borderId="3" xfId="0" applyNumberFormat="1" applyFont="1" applyFill="1" applyBorder="1" applyProtection="1">
      <protection locked="0"/>
    </xf>
    <xf numFmtId="164" fontId="37" fillId="3" borderId="0" xfId="0" applyNumberFormat="1" applyFont="1" applyFill="1" applyProtection="1">
      <protection locked="0"/>
    </xf>
    <xf numFmtId="3" fontId="37" fillId="0" borderId="2" xfId="0" applyNumberFormat="1" applyFont="1" applyBorder="1"/>
    <xf numFmtId="3" fontId="37" fillId="0" borderId="6" xfId="0" applyNumberFormat="1" applyFont="1" applyBorder="1"/>
    <xf numFmtId="164" fontId="16" fillId="3" borderId="3" xfId="0" applyNumberFormat="1" applyFont="1" applyFill="1" applyBorder="1" applyProtection="1">
      <protection locked="0"/>
    </xf>
    <xf numFmtId="164" fontId="16" fillId="3" borderId="0" xfId="0" applyNumberFormat="1" applyFont="1" applyFill="1" applyProtection="1">
      <protection locked="0"/>
    </xf>
    <xf numFmtId="164" fontId="37" fillId="0" borderId="1" xfId="0" applyNumberFormat="1" applyFont="1" applyBorder="1" applyProtection="1">
      <protection locked="0"/>
    </xf>
    <xf numFmtId="164" fontId="16" fillId="0" borderId="1" xfId="0" applyNumberFormat="1" applyFont="1" applyBorder="1" applyProtection="1">
      <protection locked="0"/>
    </xf>
    <xf numFmtId="164" fontId="16" fillId="0" borderId="6" xfId="0" applyNumberFormat="1" applyFont="1" applyBorder="1" applyProtection="1">
      <protection locked="0"/>
    </xf>
    <xf numFmtId="0" fontId="62" fillId="0" borderId="0" xfId="0" applyFont="1"/>
    <xf numFmtId="3" fontId="37" fillId="0" borderId="0" xfId="0" applyNumberFormat="1" applyFont="1"/>
    <xf numFmtId="3" fontId="16" fillId="0" borderId="3" xfId="0" applyNumberFormat="1" applyFont="1" applyBorder="1"/>
    <xf numFmtId="3" fontId="16" fillId="0" borderId="0" xfId="0" applyNumberFormat="1" applyFont="1"/>
    <xf numFmtId="3" fontId="16" fillId="0" borderId="4" xfId="0" applyNumberFormat="1" applyFont="1" applyBorder="1"/>
    <xf numFmtId="3" fontId="37" fillId="0" borderId="33" xfId="0" applyNumberFormat="1" applyFont="1" applyBorder="1"/>
    <xf numFmtId="164" fontId="37" fillId="0" borderId="0" xfId="0" applyNumberFormat="1" applyFont="1"/>
    <xf numFmtId="3" fontId="37" fillId="0" borderId="31" xfId="0" applyNumberFormat="1" applyFont="1" applyBorder="1"/>
    <xf numFmtId="3" fontId="64" fillId="0" borderId="0" xfId="0" applyNumberFormat="1" applyFont="1" applyAlignment="1">
      <alignment vertical="top"/>
    </xf>
    <xf numFmtId="3" fontId="64" fillId="5" borderId="1" xfId="0" applyNumberFormat="1" applyFont="1" applyFill="1" applyBorder="1" applyAlignment="1">
      <alignment vertical="top"/>
    </xf>
    <xf numFmtId="3" fontId="64" fillId="5" borderId="8" xfId="0" applyNumberFormat="1" applyFont="1" applyFill="1" applyBorder="1" applyAlignment="1">
      <alignment vertical="top"/>
    </xf>
    <xf numFmtId="3" fontId="64" fillId="0" borderId="0" xfId="0" applyNumberFormat="1" applyFont="1" applyAlignment="1" applyProtection="1">
      <alignment vertical="top"/>
      <protection locked="0"/>
    </xf>
    <xf numFmtId="0" fontId="57" fillId="0" borderId="37" xfId="0" applyFont="1" applyBorder="1" applyAlignment="1">
      <alignment horizontal="centerContinuous"/>
    </xf>
    <xf numFmtId="0" fontId="57" fillId="0" borderId="38" xfId="0" applyFont="1" applyBorder="1" applyAlignment="1">
      <alignment horizontal="centerContinuous"/>
    </xf>
    <xf numFmtId="0" fontId="57" fillId="0" borderId="39" xfId="0" applyFont="1" applyBorder="1" applyAlignment="1">
      <alignment horizontal="center"/>
    </xf>
    <xf numFmtId="0" fontId="57" fillId="0" borderId="40" xfId="0" applyFont="1" applyBorder="1" applyAlignment="1">
      <alignment horizontal="centerContinuous"/>
    </xf>
    <xf numFmtId="0" fontId="57" fillId="0" borderId="40" xfId="0" applyFont="1" applyBorder="1" applyAlignment="1">
      <alignment horizontal="center"/>
    </xf>
    <xf numFmtId="0" fontId="57" fillId="0" borderId="14" xfId="0" applyFont="1" applyBorder="1" applyAlignment="1">
      <alignment horizontal="center"/>
    </xf>
    <xf numFmtId="0" fontId="57" fillId="0" borderId="14" xfId="0" applyFont="1" applyBorder="1" applyAlignment="1">
      <alignment horizontal="center" wrapText="1"/>
    </xf>
    <xf numFmtId="3" fontId="1" fillId="0" borderId="40" xfId="0" applyNumberFormat="1" applyFont="1" applyBorder="1"/>
    <xf numFmtId="3" fontId="16" fillId="0" borderId="14" xfId="0" applyNumberFormat="1" applyFont="1" applyBorder="1"/>
    <xf numFmtId="3" fontId="37" fillId="0" borderId="40" xfId="0" applyNumberFormat="1" applyFont="1" applyBorder="1"/>
    <xf numFmtId="3" fontId="16" fillId="0" borderId="14" xfId="0" applyNumberFormat="1" applyFont="1" applyBorder="1" applyProtection="1">
      <protection locked="0"/>
    </xf>
    <xf numFmtId="3" fontId="60" fillId="0" borderId="14" xfId="0" applyNumberFormat="1" applyFont="1" applyBorder="1"/>
    <xf numFmtId="3" fontId="1" fillId="0" borderId="40" xfId="0" applyNumberFormat="1" applyFont="1" applyBorder="1" applyProtection="1">
      <protection locked="0"/>
    </xf>
    <xf numFmtId="0" fontId="1" fillId="0" borderId="40" xfId="0" applyFont="1" applyBorder="1" applyAlignment="1">
      <alignment horizontal="center"/>
    </xf>
    <xf numFmtId="3" fontId="61" fillId="2" borderId="40" xfId="0" applyNumberFormat="1" applyFont="1" applyFill="1" applyBorder="1"/>
    <xf numFmtId="164" fontId="37" fillId="3" borderId="14" xfId="0" applyNumberFormat="1" applyFont="1" applyFill="1" applyBorder="1" applyProtection="1">
      <protection locked="0"/>
    </xf>
    <xf numFmtId="164" fontId="16" fillId="3" borderId="14" xfId="0" applyNumberFormat="1" applyFont="1" applyFill="1" applyBorder="1" applyProtection="1">
      <protection locked="0"/>
    </xf>
    <xf numFmtId="164" fontId="16" fillId="0" borderId="40" xfId="0" applyNumberFormat="1" applyFont="1" applyBorder="1" applyProtection="1">
      <protection locked="0"/>
    </xf>
    <xf numFmtId="0" fontId="57" fillId="0" borderId="42" xfId="0" applyFont="1" applyBorder="1" applyAlignment="1">
      <alignment horizontal="centerContinuous"/>
    </xf>
    <xf numFmtId="0" fontId="57" fillId="0" borderId="42" xfId="0" applyFont="1" applyBorder="1" applyAlignment="1">
      <alignment horizontal="center"/>
    </xf>
    <xf numFmtId="3" fontId="1" fillId="0" borderId="42" xfId="0" applyNumberFormat="1" applyFont="1" applyBorder="1"/>
    <xf numFmtId="3" fontId="16" fillId="0" borderId="16" xfId="0" applyNumberFormat="1" applyFont="1" applyBorder="1"/>
    <xf numFmtId="3" fontId="37" fillId="0" borderId="42" xfId="0" applyNumberFormat="1" applyFont="1" applyBorder="1"/>
    <xf numFmtId="3" fontId="16" fillId="0" borderId="16" xfId="0" applyNumberFormat="1" applyFont="1" applyBorder="1" applyProtection="1">
      <protection locked="0"/>
    </xf>
    <xf numFmtId="3" fontId="60" fillId="0" borderId="16" xfId="0" applyNumberFormat="1" applyFont="1" applyBorder="1"/>
    <xf numFmtId="3" fontId="37" fillId="0" borderId="37" xfId="0" applyNumberFormat="1" applyFont="1" applyBorder="1"/>
    <xf numFmtId="0" fontId="1" fillId="0" borderId="42" xfId="0" applyFont="1" applyBorder="1" applyAlignment="1">
      <alignment horizontal="center"/>
    </xf>
    <xf numFmtId="3" fontId="37" fillId="3" borderId="42" xfId="0" applyNumberFormat="1" applyFont="1" applyFill="1" applyBorder="1" applyProtection="1">
      <protection locked="0"/>
    </xf>
    <xf numFmtId="164" fontId="37" fillId="3" borderId="16" xfId="0" applyNumberFormat="1" applyFont="1" applyFill="1" applyBorder="1" applyProtection="1">
      <protection locked="0"/>
    </xf>
    <xf numFmtId="164" fontId="16" fillId="3" borderId="16" xfId="0" applyNumberFormat="1" applyFont="1" applyFill="1" applyBorder="1" applyProtection="1">
      <protection locked="0"/>
    </xf>
    <xf numFmtId="164" fontId="16" fillId="0" borderId="42" xfId="0" applyNumberFormat="1" applyFont="1" applyBorder="1" applyProtection="1">
      <protection locked="0"/>
    </xf>
    <xf numFmtId="164" fontId="16" fillId="3" borderId="43" xfId="0" applyNumberFormat="1" applyFont="1" applyFill="1" applyBorder="1" applyProtection="1">
      <protection locked="0"/>
    </xf>
    <xf numFmtId="3" fontId="1" fillId="5" borderId="6" xfId="0" applyNumberFormat="1" applyFont="1" applyFill="1" applyBorder="1" applyAlignment="1">
      <alignment horizontal="center"/>
    </xf>
    <xf numFmtId="3" fontId="1" fillId="5" borderId="5" xfId="0" applyNumberFormat="1" applyFont="1" applyFill="1" applyBorder="1" applyAlignment="1">
      <alignment horizontal="center"/>
    </xf>
    <xf numFmtId="0" fontId="42" fillId="5" borderId="20" xfId="0" applyFont="1" applyFill="1" applyBorder="1"/>
    <xf numFmtId="0" fontId="42" fillId="5" borderId="22" xfId="0" applyFont="1" applyFill="1" applyBorder="1"/>
    <xf numFmtId="0" fontId="42" fillId="5" borderId="22" xfId="0" applyFont="1" applyFill="1" applyBorder="1" applyAlignment="1">
      <alignment horizontal="left" vertical="top" wrapText="1"/>
    </xf>
    <xf numFmtId="3" fontId="42" fillId="5" borderId="22" xfId="0" applyNumberFormat="1" applyFont="1" applyFill="1" applyBorder="1" applyAlignment="1">
      <alignment horizontal="center"/>
    </xf>
    <xf numFmtId="3" fontId="42" fillId="5" borderId="15" xfId="0" applyNumberFormat="1" applyFont="1" applyFill="1" applyBorder="1" applyAlignment="1">
      <alignment horizontal="center"/>
    </xf>
    <xf numFmtId="0" fontId="44" fillId="5" borderId="18" xfId="0" applyFont="1" applyFill="1" applyBorder="1" applyAlignment="1">
      <alignment horizontal="left"/>
    </xf>
    <xf numFmtId="0" fontId="44" fillId="5" borderId="10" xfId="0" applyFont="1" applyFill="1" applyBorder="1" applyAlignment="1">
      <alignment horizontal="left"/>
    </xf>
    <xf numFmtId="0" fontId="42" fillId="5" borderId="10" xfId="0" applyFont="1" applyFill="1" applyBorder="1"/>
    <xf numFmtId="3" fontId="42" fillId="5" borderId="10" xfId="0" applyNumberFormat="1" applyFont="1" applyFill="1" applyBorder="1" applyAlignment="1">
      <alignment horizontal="center"/>
    </xf>
    <xf numFmtId="3" fontId="42" fillId="5" borderId="19" xfId="0" applyNumberFormat="1" applyFont="1" applyFill="1" applyBorder="1" applyAlignment="1">
      <alignment horizontal="center"/>
    </xf>
    <xf numFmtId="1" fontId="42" fillId="5" borderId="20" xfId="0" applyNumberFormat="1" applyFont="1" applyFill="1" applyBorder="1" applyAlignment="1">
      <alignment horizontal="right" vertical="top"/>
    </xf>
    <xf numFmtId="0" fontId="16" fillId="5" borderId="22" xfId="0" applyFont="1" applyFill="1" applyBorder="1" applyAlignment="1">
      <alignment horizontal="left" vertical="top" wrapText="1"/>
    </xf>
    <xf numFmtId="0" fontId="1" fillId="5" borderId="22" xfId="0" applyFont="1" applyFill="1" applyBorder="1"/>
    <xf numFmtId="3" fontId="1" fillId="5" borderId="22" xfId="0" applyNumberFormat="1" applyFont="1" applyFill="1" applyBorder="1" applyAlignment="1">
      <alignment horizontal="center"/>
    </xf>
    <xf numFmtId="3" fontId="1" fillId="5" borderId="15" xfId="0" applyNumberFormat="1" applyFont="1" applyFill="1" applyBorder="1" applyAlignment="1">
      <alignment horizontal="center"/>
    </xf>
    <xf numFmtId="1" fontId="42" fillId="5" borderId="18" xfId="0" applyNumberFormat="1" applyFont="1" applyFill="1" applyBorder="1" applyAlignment="1">
      <alignment horizontal="right" vertical="top"/>
    </xf>
    <xf numFmtId="0" fontId="28" fillId="5" borderId="10" xfId="0" applyFont="1" applyFill="1" applyBorder="1" applyAlignment="1">
      <alignment horizontal="left"/>
    </xf>
    <xf numFmtId="0" fontId="1" fillId="5" borderId="10" xfId="0" applyFont="1" applyFill="1" applyBorder="1"/>
    <xf numFmtId="3" fontId="1" fillId="5" borderId="21" xfId="0" applyNumberFormat="1" applyFont="1" applyFill="1" applyBorder="1" applyAlignment="1">
      <alignment horizontal="center" wrapText="1"/>
    </xf>
    <xf numFmtId="0" fontId="37" fillId="0" borderId="8" xfId="0" applyFont="1" applyBorder="1"/>
    <xf numFmtId="3" fontId="8" fillId="0" borderId="16" xfId="0" applyNumberFormat="1" applyFont="1" applyBorder="1" applyAlignment="1" applyProtection="1">
      <alignment vertical="top"/>
      <protection locked="0"/>
    </xf>
    <xf numFmtId="3" fontId="36" fillId="0" borderId="16" xfId="0" applyNumberFormat="1" applyFont="1" applyBorder="1" applyAlignment="1" applyProtection="1">
      <alignment vertical="top"/>
      <protection locked="0"/>
    </xf>
    <xf numFmtId="1" fontId="42" fillId="0" borderId="41" xfId="0" applyNumberFormat="1" applyFont="1" applyBorder="1" applyAlignment="1">
      <alignment horizontal="right"/>
    </xf>
    <xf numFmtId="3" fontId="7" fillId="5" borderId="8" xfId="0" applyNumberFormat="1" applyFont="1" applyFill="1" applyBorder="1" applyAlignment="1">
      <alignment vertical="top"/>
    </xf>
    <xf numFmtId="0" fontId="2" fillId="5" borderId="42" xfId="0" applyFont="1" applyFill="1" applyBorder="1"/>
    <xf numFmtId="0" fontId="2" fillId="5" borderId="16" xfId="0" applyFont="1" applyFill="1" applyBorder="1" applyAlignment="1">
      <alignment horizontal="centerContinuous" wrapText="1"/>
    </xf>
    <xf numFmtId="0" fontId="2" fillId="5" borderId="16" xfId="0" applyFont="1" applyFill="1" applyBorder="1"/>
    <xf numFmtId="0" fontId="2" fillId="5" borderId="44" xfId="0" applyFont="1" applyFill="1" applyBorder="1" applyAlignment="1">
      <alignment horizontal="centerContinuous" wrapText="1"/>
    </xf>
    <xf numFmtId="3" fontId="8" fillId="5" borderId="37" xfId="0" applyNumberFormat="1" applyFont="1" applyFill="1" applyBorder="1" applyAlignment="1" applyProtection="1">
      <alignment vertical="top"/>
      <protection locked="0"/>
    </xf>
    <xf numFmtId="3" fontId="8" fillId="0" borderId="42" xfId="0" applyNumberFormat="1" applyFont="1" applyBorder="1" applyAlignment="1" applyProtection="1">
      <alignment vertical="top"/>
      <protection locked="0"/>
    </xf>
    <xf numFmtId="3" fontId="1" fillId="5" borderId="16" xfId="0" applyNumberFormat="1" applyFont="1" applyFill="1" applyBorder="1" applyAlignment="1">
      <alignment horizontal="center"/>
    </xf>
    <xf numFmtId="3" fontId="10" fillId="5" borderId="16" xfId="0" applyNumberFormat="1" applyFont="1" applyFill="1" applyBorder="1" applyAlignment="1">
      <alignment horizontal="center"/>
    </xf>
    <xf numFmtId="3" fontId="20" fillId="0" borderId="16" xfId="0" applyNumberFormat="1" applyFont="1" applyBorder="1" applyAlignment="1">
      <alignment vertical="top"/>
    </xf>
    <xf numFmtId="3" fontId="1" fillId="5" borderId="42" xfId="0" applyNumberFormat="1" applyFont="1" applyFill="1" applyBorder="1" applyAlignment="1">
      <alignment horizontal="center"/>
    </xf>
    <xf numFmtId="3" fontId="20" fillId="0" borderId="16" xfId="0" applyNumberFormat="1" applyFont="1" applyBorder="1" applyAlignment="1">
      <alignment horizontal="center"/>
    </xf>
    <xf numFmtId="3" fontId="1" fillId="5" borderId="38" xfId="0" applyNumberFormat="1" applyFont="1" applyFill="1" applyBorder="1" applyAlignment="1">
      <alignment horizontal="center"/>
    </xf>
    <xf numFmtId="3" fontId="1" fillId="5" borderId="39" xfId="0" applyNumberFormat="1" applyFont="1" applyFill="1" applyBorder="1" applyAlignment="1">
      <alignment horizontal="center"/>
    </xf>
    <xf numFmtId="0" fontId="1" fillId="0" borderId="43" xfId="0" applyFont="1" applyBorder="1"/>
    <xf numFmtId="3" fontId="1" fillId="5" borderId="42" xfId="0" applyNumberFormat="1" applyFont="1" applyFill="1" applyBorder="1"/>
    <xf numFmtId="3" fontId="1" fillId="5" borderId="16" xfId="0" applyNumberFormat="1" applyFont="1" applyFill="1" applyBorder="1"/>
    <xf numFmtId="3" fontId="1" fillId="5" borderId="16" xfId="0" applyNumberFormat="1" applyFont="1" applyFill="1" applyBorder="1" applyAlignment="1">
      <alignment horizontal="centerContinuous" vertical="top" wrapText="1"/>
    </xf>
    <xf numFmtId="3" fontId="1" fillId="5" borderId="43" xfId="0" applyNumberFormat="1" applyFont="1" applyFill="1" applyBorder="1"/>
    <xf numFmtId="0" fontId="68" fillId="0" borderId="0" xfId="0" applyFont="1" applyAlignment="1">
      <alignment horizontal="left" vertical="top" wrapText="1"/>
    </xf>
    <xf numFmtId="3" fontId="36" fillId="0" borderId="45" xfId="0" applyNumberFormat="1" applyFont="1" applyBorder="1" applyAlignment="1">
      <alignment vertical="top"/>
    </xf>
    <xf numFmtId="1" fontId="20" fillId="5" borderId="46" xfId="0" applyNumberFormat="1" applyFont="1" applyFill="1" applyBorder="1" applyAlignment="1">
      <alignment horizontal="right" vertical="top"/>
    </xf>
    <xf numFmtId="0" fontId="39" fillId="5" borderId="47" xfId="0" applyFont="1" applyFill="1" applyBorder="1" applyAlignment="1">
      <alignment horizontal="left" vertical="top" wrapText="1"/>
    </xf>
    <xf numFmtId="0" fontId="9" fillId="5" borderId="47" xfId="0" applyFont="1" applyFill="1" applyBorder="1" applyAlignment="1">
      <alignment horizontal="left" vertical="top"/>
    </xf>
    <xf numFmtId="0" fontId="42" fillId="5" borderId="19" xfId="0" applyFont="1" applyFill="1" applyBorder="1" applyAlignment="1">
      <alignment horizontal="right" wrapText="1"/>
    </xf>
    <xf numFmtId="3" fontId="1" fillId="5" borderId="5" xfId="0" applyNumberFormat="1" applyFont="1" applyFill="1" applyBorder="1" applyAlignment="1">
      <alignment horizontal="center" wrapText="1"/>
    </xf>
    <xf numFmtId="0" fontId="2" fillId="5" borderId="48" xfId="0" applyFont="1" applyFill="1" applyBorder="1" applyAlignment="1">
      <alignment horizontal="centerContinuous"/>
    </xf>
    <xf numFmtId="0" fontId="2" fillId="5" borderId="49" xfId="0" applyFont="1" applyFill="1" applyBorder="1" applyAlignment="1">
      <alignment horizontal="centerContinuous"/>
    </xf>
    <xf numFmtId="3" fontId="7" fillId="5" borderId="50" xfId="0" applyNumberFormat="1" applyFont="1" applyFill="1" applyBorder="1" applyAlignment="1">
      <alignment vertical="top"/>
    </xf>
    <xf numFmtId="3" fontId="7" fillId="5" borderId="51" xfId="0" applyNumberFormat="1" applyFont="1" applyFill="1" applyBorder="1"/>
    <xf numFmtId="3" fontId="8" fillId="0" borderId="50" xfId="0" applyNumberFormat="1" applyFont="1" applyBorder="1" applyAlignment="1" applyProtection="1">
      <alignment vertical="top"/>
      <protection locked="0"/>
    </xf>
    <xf numFmtId="3" fontId="36" fillId="5" borderId="52" xfId="0" applyNumberFormat="1" applyFont="1" applyFill="1" applyBorder="1" applyAlignment="1">
      <alignment vertical="top"/>
    </xf>
    <xf numFmtId="3" fontId="36" fillId="0" borderId="50" xfId="0" applyNumberFormat="1" applyFont="1" applyBorder="1" applyAlignment="1">
      <alignment vertical="top"/>
    </xf>
    <xf numFmtId="3" fontId="36" fillId="0" borderId="50" xfId="0" applyNumberFormat="1" applyFont="1" applyBorder="1" applyAlignment="1" applyProtection="1">
      <alignment vertical="top"/>
      <protection locked="0"/>
    </xf>
    <xf numFmtId="3" fontId="36" fillId="0" borderId="48" xfId="0" applyNumberFormat="1" applyFont="1" applyBorder="1" applyAlignment="1">
      <alignment vertical="top"/>
    </xf>
    <xf numFmtId="3" fontId="36" fillId="5" borderId="50" xfId="0" applyNumberFormat="1" applyFont="1" applyFill="1" applyBorder="1" applyAlignment="1">
      <alignment vertical="top"/>
    </xf>
    <xf numFmtId="3" fontId="36" fillId="5" borderId="48" xfId="0" applyNumberFormat="1" applyFont="1" applyFill="1" applyBorder="1" applyAlignment="1">
      <alignment vertical="top"/>
    </xf>
    <xf numFmtId="3" fontId="8" fillId="5" borderId="48" xfId="0" applyNumberFormat="1" applyFont="1" applyFill="1" applyBorder="1" applyAlignment="1">
      <alignment vertical="top"/>
    </xf>
    <xf numFmtId="3" fontId="8" fillId="5" borderId="51" xfId="0" applyNumberFormat="1" applyFont="1" applyFill="1" applyBorder="1" applyAlignment="1">
      <alignment vertical="top"/>
    </xf>
    <xf numFmtId="3" fontId="7" fillId="0" borderId="50" xfId="0" applyNumberFormat="1" applyFont="1" applyBorder="1" applyAlignment="1">
      <alignment vertical="top"/>
    </xf>
    <xf numFmtId="3" fontId="64" fillId="0" borderId="50" xfId="0" applyNumberFormat="1" applyFont="1" applyBorder="1" applyAlignment="1">
      <alignment vertical="top"/>
    </xf>
    <xf numFmtId="3" fontId="64" fillId="5" borderId="48" xfId="0" applyNumberFormat="1" applyFont="1" applyFill="1" applyBorder="1" applyAlignment="1">
      <alignment vertical="top"/>
    </xf>
    <xf numFmtId="3" fontId="64" fillId="5" borderId="51" xfId="0" applyNumberFormat="1" applyFont="1" applyFill="1" applyBorder="1" applyAlignment="1">
      <alignment vertical="top"/>
    </xf>
    <xf numFmtId="3" fontId="64" fillId="0" borderId="50" xfId="0" applyNumberFormat="1" applyFont="1" applyBorder="1" applyAlignment="1" applyProtection="1">
      <alignment vertical="top"/>
      <protection locked="0"/>
    </xf>
    <xf numFmtId="0" fontId="1" fillId="0" borderId="51" xfId="0" applyFont="1" applyBorder="1"/>
    <xf numFmtId="3" fontId="36" fillId="5" borderId="51" xfId="0" applyNumberFormat="1" applyFont="1" applyFill="1" applyBorder="1" applyAlignment="1">
      <alignment vertical="top"/>
    </xf>
    <xf numFmtId="3" fontId="36" fillId="5" borderId="48" xfId="0" applyNumberFormat="1" applyFont="1" applyFill="1" applyBorder="1"/>
    <xf numFmtId="3" fontId="36" fillId="5" borderId="50" xfId="0" applyNumberFormat="1" applyFont="1" applyFill="1" applyBorder="1"/>
    <xf numFmtId="3" fontId="36" fillId="5" borderId="48" xfId="0" applyNumberFormat="1" applyFont="1" applyFill="1" applyBorder="1" applyProtection="1">
      <protection locked="0"/>
    </xf>
    <xf numFmtId="3" fontId="8" fillId="5" borderId="51" xfId="0" applyNumberFormat="1" applyFont="1" applyFill="1" applyBorder="1"/>
    <xf numFmtId="0" fontId="37" fillId="0" borderId="51" xfId="0" applyFont="1" applyBorder="1"/>
    <xf numFmtId="3" fontId="36" fillId="5" borderId="52" xfId="0" applyNumberFormat="1" applyFont="1" applyFill="1" applyBorder="1" applyProtection="1">
      <protection locked="0"/>
    </xf>
    <xf numFmtId="0" fontId="37" fillId="0" borderId="50" xfId="0" applyFont="1" applyBorder="1"/>
    <xf numFmtId="0" fontId="57" fillId="0" borderId="53" xfId="0" applyFont="1" applyBorder="1"/>
    <xf numFmtId="3" fontId="1" fillId="0" borderId="54" xfId="0" applyNumberFormat="1" applyFont="1" applyBorder="1" applyProtection="1">
      <protection locked="0"/>
    </xf>
    <xf numFmtId="3" fontId="36" fillId="0" borderId="54" xfId="0" applyNumberFormat="1" applyFont="1" applyBorder="1"/>
    <xf numFmtId="3" fontId="12" fillId="0" borderId="53" xfId="0" applyNumberFormat="1" applyFont="1" applyBorder="1" applyProtection="1">
      <protection locked="0"/>
    </xf>
    <xf numFmtId="3" fontId="16" fillId="0" borderId="54" xfId="0" applyNumberFormat="1" applyFont="1" applyBorder="1" applyProtection="1">
      <protection locked="0"/>
    </xf>
    <xf numFmtId="3" fontId="36" fillId="0" borderId="55" xfId="0" applyNumberFormat="1" applyFont="1" applyBorder="1"/>
    <xf numFmtId="3" fontId="12" fillId="0" borderId="56" xfId="0" applyNumberFormat="1" applyFont="1" applyBorder="1" applyProtection="1">
      <protection locked="0"/>
    </xf>
    <xf numFmtId="3" fontId="36" fillId="0" borderId="57" xfId="0" applyNumberFormat="1" applyFont="1" applyBorder="1"/>
    <xf numFmtId="0" fontId="1" fillId="0" borderId="50" xfId="0" applyFont="1" applyBorder="1"/>
    <xf numFmtId="0" fontId="1" fillId="0" borderId="45" xfId="0" applyFont="1" applyBorder="1"/>
    <xf numFmtId="1" fontId="1" fillId="5" borderId="58" xfId="0" applyNumberFormat="1" applyFont="1" applyFill="1" applyBorder="1"/>
    <xf numFmtId="1" fontId="1" fillId="5" borderId="45" xfId="0" applyNumberFormat="1" applyFont="1" applyFill="1" applyBorder="1"/>
    <xf numFmtId="1" fontId="1" fillId="5" borderId="59" xfId="0" applyNumberFormat="1" applyFont="1" applyFill="1" applyBorder="1"/>
    <xf numFmtId="0" fontId="9" fillId="0" borderId="45" xfId="0" applyFont="1" applyBorder="1" applyAlignment="1">
      <alignment horizontal="left" vertical="top"/>
    </xf>
    <xf numFmtId="0" fontId="20" fillId="0" borderId="45" xfId="0" applyFont="1" applyBorder="1" applyAlignment="1">
      <alignment horizontal="left" vertical="top" wrapText="1"/>
    </xf>
    <xf numFmtId="0" fontId="9" fillId="5" borderId="58" xfId="0" applyFont="1" applyFill="1" applyBorder="1" applyAlignment="1">
      <alignment horizontal="left" vertical="top"/>
    </xf>
    <xf numFmtId="0" fontId="12" fillId="0" borderId="45" xfId="0" applyFont="1" applyBorder="1" applyAlignment="1">
      <alignment horizontal="left" vertical="top" wrapText="1"/>
    </xf>
    <xf numFmtId="0" fontId="1" fillId="5" borderId="58" xfId="0" applyFont="1" applyFill="1" applyBorder="1" applyAlignment="1">
      <alignment vertical="top"/>
    </xf>
    <xf numFmtId="0" fontId="9" fillId="5" borderId="60" xfId="0" applyFont="1" applyFill="1" applyBorder="1" applyAlignment="1">
      <alignment horizontal="left" vertical="top"/>
    </xf>
    <xf numFmtId="0" fontId="2" fillId="5" borderId="0" xfId="0" applyFont="1" applyFill="1" applyAlignment="1">
      <alignment horizontal="left"/>
    </xf>
    <xf numFmtId="0" fontId="66" fillId="5" borderId="47" xfId="0" applyFont="1" applyFill="1" applyBorder="1" applyAlignment="1">
      <alignment horizontal="left"/>
    </xf>
    <xf numFmtId="3" fontId="1" fillId="5" borderId="61" xfId="0" applyNumberFormat="1" applyFont="1" applyFill="1" applyBorder="1" applyAlignment="1">
      <alignment horizontal="left"/>
    </xf>
    <xf numFmtId="0" fontId="2" fillId="5" borderId="0" xfId="0" applyFont="1" applyFill="1" applyAlignment="1">
      <alignment horizontal="center"/>
    </xf>
    <xf numFmtId="3" fontId="1" fillId="5" borderId="34" xfId="0" applyNumberFormat="1" applyFont="1" applyFill="1" applyBorder="1" applyAlignment="1">
      <alignment horizontal="center" wrapText="1"/>
    </xf>
    <xf numFmtId="3" fontId="1" fillId="5" borderId="18" xfId="0" applyNumberFormat="1" applyFont="1" applyFill="1" applyBorder="1" applyAlignment="1">
      <alignment horizontal="center" wrapText="1"/>
    </xf>
    <xf numFmtId="3" fontId="1" fillId="5" borderId="19" xfId="0" applyNumberFormat="1" applyFont="1" applyFill="1" applyBorder="1" applyAlignment="1">
      <alignment horizontal="center" textRotation="90" wrapText="1"/>
    </xf>
    <xf numFmtId="3" fontId="1" fillId="5" borderId="62" xfId="0" applyNumberFormat="1" applyFont="1" applyFill="1" applyBorder="1" applyAlignment="1">
      <alignment horizontal="center" wrapText="1"/>
    </xf>
    <xf numFmtId="3" fontId="1" fillId="5" borderId="20" xfId="0" applyNumberFormat="1" applyFont="1" applyFill="1" applyBorder="1" applyAlignment="1">
      <alignment horizontal="center" wrapText="1"/>
    </xf>
    <xf numFmtId="3" fontId="1" fillId="5" borderId="15" xfId="0" applyNumberFormat="1" applyFont="1" applyFill="1" applyBorder="1" applyAlignment="1">
      <alignment horizontal="center" wrapText="1"/>
    </xf>
    <xf numFmtId="3" fontId="1" fillId="5" borderId="45" xfId="0" applyNumberFormat="1" applyFont="1" applyFill="1" applyBorder="1" applyAlignment="1">
      <alignment horizontal="center" wrapText="1"/>
    </xf>
    <xf numFmtId="3" fontId="1" fillId="5" borderId="63" xfId="0" applyNumberFormat="1" applyFont="1" applyFill="1" applyBorder="1" applyAlignment="1">
      <alignment horizontal="center" wrapText="1"/>
    </xf>
    <xf numFmtId="3" fontId="1" fillId="5" borderId="50" xfId="0" applyNumberFormat="1" applyFont="1" applyFill="1" applyBorder="1" applyAlignment="1">
      <alignment horizontal="center" textRotation="90" wrapText="1"/>
    </xf>
    <xf numFmtId="0" fontId="2" fillId="5" borderId="46" xfId="0" applyFont="1" applyFill="1" applyBorder="1" applyAlignment="1">
      <alignment horizontal="center" wrapText="1"/>
    </xf>
    <xf numFmtId="0" fontId="2" fillId="5" borderId="53" xfId="0" applyFont="1" applyFill="1" applyBorder="1" applyAlignment="1">
      <alignment horizontal="center" wrapText="1"/>
    </xf>
    <xf numFmtId="0" fontId="2" fillId="5" borderId="46" xfId="0" applyFont="1" applyFill="1" applyBorder="1" applyAlignment="1">
      <alignment horizontal="center"/>
    </xf>
    <xf numFmtId="0" fontId="2" fillId="5" borderId="64" xfId="0" applyFont="1" applyFill="1" applyBorder="1" applyAlignment="1">
      <alignment horizontal="center"/>
    </xf>
    <xf numFmtId="0" fontId="57" fillId="0" borderId="0" xfId="0" applyFont="1" applyAlignment="1">
      <alignment horizontal="center"/>
    </xf>
    <xf numFmtId="0" fontId="57" fillId="0" borderId="0" xfId="0" applyFont="1" applyAlignment="1">
      <alignment horizontal="center" wrapText="1"/>
    </xf>
    <xf numFmtId="3" fontId="61" fillId="2" borderId="1" xfId="0" applyNumberFormat="1" applyFont="1" applyFill="1" applyBorder="1"/>
    <xf numFmtId="0" fontId="57" fillId="0" borderId="42" xfId="0" applyFont="1" applyBorder="1"/>
    <xf numFmtId="0" fontId="57" fillId="0" borderId="16" xfId="0" applyFont="1" applyBorder="1" applyAlignment="1">
      <alignment horizontal="centerContinuous" wrapText="1"/>
    </xf>
    <xf numFmtId="0" fontId="57" fillId="0" borderId="16" xfId="0" applyFont="1" applyBorder="1"/>
    <xf numFmtId="164" fontId="57" fillId="0" borderId="16" xfId="0" applyNumberFormat="1" applyFont="1" applyBorder="1"/>
    <xf numFmtId="164" fontId="58" fillId="0" borderId="16" xfId="0" applyNumberFormat="1" applyFont="1" applyBorder="1"/>
    <xf numFmtId="164" fontId="59" fillId="0" borderId="16" xfId="0" applyNumberFormat="1" applyFont="1" applyBorder="1"/>
    <xf numFmtId="164" fontId="57" fillId="0" borderId="42" xfId="0" applyNumberFormat="1" applyFont="1" applyBorder="1"/>
    <xf numFmtId="164" fontId="57" fillId="0" borderId="16" xfId="0" applyNumberFormat="1" applyFont="1" applyBorder="1" applyAlignment="1">
      <alignment horizontal="left" wrapText="1"/>
    </xf>
    <xf numFmtId="164" fontId="57" fillId="0" borderId="42" xfId="0" applyNumberFormat="1" applyFont="1" applyBorder="1" applyAlignment="1">
      <alignment horizontal="centerContinuous" wrapText="1"/>
    </xf>
    <xf numFmtId="164" fontId="58" fillId="0" borderId="42" xfId="0" applyNumberFormat="1" applyFont="1" applyBorder="1"/>
    <xf numFmtId="0" fontId="57" fillId="0" borderId="16" xfId="0" applyFont="1" applyBorder="1" applyAlignment="1">
      <alignment horizontal="left" wrapText="1"/>
    </xf>
    <xf numFmtId="0" fontId="57" fillId="0" borderId="42" xfId="0" applyFont="1" applyBorder="1" applyAlignment="1">
      <alignment horizontal="left" wrapText="1"/>
    </xf>
    <xf numFmtId="164" fontId="57" fillId="0" borderId="55" xfId="0" applyNumberFormat="1" applyFont="1" applyBorder="1"/>
    <xf numFmtId="0" fontId="2" fillId="5" borderId="47" xfId="0" applyFont="1" applyFill="1" applyBorder="1" applyAlignment="1">
      <alignment horizontal="center" wrapText="1"/>
    </xf>
    <xf numFmtId="3" fontId="1" fillId="5" borderId="42" xfId="0" applyNumberFormat="1" applyFont="1" applyFill="1" applyBorder="1" applyAlignment="1">
      <alignment horizontal="left"/>
    </xf>
    <xf numFmtId="3" fontId="1" fillId="5" borderId="65" xfId="0" applyNumberFormat="1" applyFont="1" applyFill="1" applyBorder="1" applyAlignment="1">
      <alignment horizontal="center" wrapText="1"/>
    </xf>
    <xf numFmtId="3" fontId="1" fillId="0" borderId="16" xfId="0" applyNumberFormat="1" applyFont="1" applyBorder="1" applyAlignment="1">
      <alignment horizontal="center"/>
    </xf>
    <xf numFmtId="9" fontId="43" fillId="0" borderId="16" xfId="0" applyNumberFormat="1" applyFont="1" applyBorder="1" applyAlignment="1" applyProtection="1">
      <alignment vertical="top" wrapText="1"/>
      <protection locked="0"/>
    </xf>
    <xf numFmtId="0" fontId="1" fillId="0" borderId="16" xfId="0" applyFont="1" applyBorder="1"/>
    <xf numFmtId="3" fontId="36" fillId="5" borderId="42" xfId="0" applyNumberFormat="1" applyFont="1" applyFill="1" applyBorder="1" applyAlignment="1" applyProtection="1">
      <alignment vertical="top"/>
      <protection locked="0"/>
    </xf>
    <xf numFmtId="9" fontId="36" fillId="0" borderId="16" xfId="0" applyNumberFormat="1" applyFont="1" applyBorder="1" applyAlignment="1" applyProtection="1">
      <alignment vertical="top"/>
      <protection locked="0"/>
    </xf>
    <xf numFmtId="0" fontId="37" fillId="5" borderId="42" xfId="0" applyFont="1" applyFill="1" applyBorder="1" applyAlignment="1">
      <alignment vertical="top"/>
    </xf>
    <xf numFmtId="3" fontId="36" fillId="5" borderId="37" xfId="0" applyNumberFormat="1" applyFont="1" applyFill="1" applyBorder="1" applyAlignment="1" applyProtection="1">
      <alignment vertical="top"/>
      <protection locked="0"/>
    </xf>
    <xf numFmtId="0" fontId="1" fillId="5" borderId="42" xfId="0" applyFont="1" applyFill="1" applyBorder="1" applyAlignment="1">
      <alignment vertical="top"/>
    </xf>
    <xf numFmtId="0" fontId="2" fillId="5" borderId="42" xfId="0" applyFont="1" applyFill="1" applyBorder="1" applyAlignment="1">
      <alignment horizontal="centerContinuous"/>
    </xf>
    <xf numFmtId="0" fontId="2" fillId="5" borderId="38" xfId="0" applyFont="1" applyFill="1" applyBorder="1" applyAlignment="1">
      <alignment horizontal="centerContinuous"/>
    </xf>
    <xf numFmtId="0" fontId="2" fillId="5" borderId="66" xfId="0" applyFont="1" applyFill="1" applyBorder="1" applyAlignment="1">
      <alignment horizontal="center"/>
    </xf>
    <xf numFmtId="3" fontId="7" fillId="0" borderId="16" xfId="0" applyNumberFormat="1" applyFont="1" applyBorder="1"/>
    <xf numFmtId="0" fontId="2" fillId="5" borderId="38" xfId="0" applyFont="1" applyFill="1" applyBorder="1" applyAlignment="1">
      <alignment horizontal="center"/>
    </xf>
    <xf numFmtId="0" fontId="2" fillId="5" borderId="65" xfId="0" applyFont="1" applyFill="1" applyBorder="1" applyAlignment="1">
      <alignment horizontal="center"/>
    </xf>
    <xf numFmtId="0" fontId="2" fillId="5" borderId="21" xfId="0" applyFont="1" applyFill="1" applyBorder="1" applyAlignment="1">
      <alignment horizontal="center"/>
    </xf>
    <xf numFmtId="0" fontId="2" fillId="5" borderId="67" xfId="0" applyFont="1" applyFill="1" applyBorder="1" applyAlignment="1">
      <alignment horizontal="center" wrapText="1"/>
    </xf>
    <xf numFmtId="0" fontId="2" fillId="5" borderId="68" xfId="0" applyFont="1" applyFill="1" applyBorder="1" applyAlignment="1">
      <alignment horizontal="center" wrapText="1"/>
    </xf>
    <xf numFmtId="0" fontId="2" fillId="5" borderId="69" xfId="0" applyFont="1" applyFill="1" applyBorder="1" applyAlignment="1">
      <alignment horizontal="center"/>
    </xf>
    <xf numFmtId="0" fontId="66" fillId="5" borderId="70" xfId="0" applyFont="1" applyFill="1" applyBorder="1" applyAlignment="1">
      <alignment horizontal="left"/>
    </xf>
    <xf numFmtId="3" fontId="17" fillId="4" borderId="10" xfId="0" applyNumberFormat="1" applyFont="1" applyFill="1" applyBorder="1"/>
    <xf numFmtId="3" fontId="17" fillId="4" borderId="0" xfId="0" applyNumberFormat="1" applyFont="1" applyFill="1"/>
    <xf numFmtId="3" fontId="17" fillId="4" borderId="15" xfId="0" applyNumberFormat="1" applyFont="1" applyFill="1" applyBorder="1"/>
    <xf numFmtId="3" fontId="17" fillId="4" borderId="16" xfId="0" applyNumberFormat="1" applyFont="1" applyFill="1" applyBorder="1"/>
    <xf numFmtId="3" fontId="17" fillId="4" borderId="12" xfId="0" applyNumberFormat="1" applyFont="1" applyFill="1" applyBorder="1"/>
    <xf numFmtId="3" fontId="17" fillId="4" borderId="11" xfId="0" applyNumberFormat="1" applyFont="1" applyFill="1" applyBorder="1"/>
    <xf numFmtId="3" fontId="17" fillId="4" borderId="13" xfId="0" applyNumberFormat="1" applyFont="1" applyFill="1" applyBorder="1"/>
    <xf numFmtId="0" fontId="69" fillId="0" borderId="0" xfId="0" applyFont="1" applyAlignment="1">
      <alignment horizontal="left" vertical="top" wrapText="1"/>
    </xf>
    <xf numFmtId="0" fontId="47" fillId="7" borderId="0" xfId="0" applyFont="1" applyFill="1" applyAlignment="1">
      <alignment horizontal="left" vertical="top" wrapText="1"/>
    </xf>
    <xf numFmtId="3" fontId="17" fillId="4" borderId="10" xfId="0" applyNumberFormat="1" applyFont="1" applyFill="1" applyBorder="1" applyAlignment="1">
      <alignment horizontal="center"/>
    </xf>
    <xf numFmtId="0" fontId="47" fillId="7" borderId="0" xfId="0" applyFont="1" applyFill="1" applyAlignment="1">
      <alignment horizontal="left" vertical="top" wrapText="1"/>
    </xf>
    <xf numFmtId="0" fontId="55" fillId="7" borderId="0" xfId="0" applyFont="1" applyFill="1" applyAlignment="1">
      <alignment vertical="top" wrapText="1"/>
    </xf>
    <xf numFmtId="3" fontId="17" fillId="4" borderId="0" xfId="0" applyNumberFormat="1" applyFont="1" applyFill="1"/>
    <xf numFmtId="3" fontId="17" fillId="4" borderId="11" xfId="0" applyNumberFormat="1" applyFont="1" applyFill="1" applyBorder="1"/>
    <xf numFmtId="3" fontId="17" fillId="4" borderId="12" xfId="0" applyNumberFormat="1" applyFont="1" applyFill="1" applyBorder="1"/>
    <xf numFmtId="3" fontId="17" fillId="4" borderId="13" xfId="0" applyNumberFormat="1" applyFont="1" applyFill="1" applyBorder="1"/>
    <xf numFmtId="3" fontId="17" fillId="4" borderId="10" xfId="0" applyNumberFormat="1" applyFont="1" applyFill="1" applyBorder="1"/>
    <xf numFmtId="3" fontId="17" fillId="4" borderId="20" xfId="0" applyNumberFormat="1" applyFont="1" applyFill="1" applyBorder="1" applyAlignment="1">
      <alignment horizontal="center" vertical="top" wrapText="1"/>
    </xf>
    <xf numFmtId="3" fontId="17" fillId="4" borderId="22" xfId="0" applyNumberFormat="1" applyFont="1" applyFill="1" applyBorder="1" applyAlignment="1">
      <alignment horizontal="center" vertical="top"/>
    </xf>
    <xf numFmtId="3" fontId="17" fillId="4" borderId="15" xfId="0" applyNumberFormat="1" applyFont="1" applyFill="1" applyBorder="1" applyAlignment="1">
      <alignment horizontal="center" vertical="top"/>
    </xf>
    <xf numFmtId="3" fontId="17" fillId="4" borderId="18" xfId="0" applyNumberFormat="1" applyFont="1" applyFill="1" applyBorder="1" applyAlignment="1">
      <alignment horizontal="center" vertical="top"/>
    </xf>
    <xf numFmtId="3" fontId="17" fillId="4" borderId="10" xfId="0" applyNumberFormat="1" applyFont="1" applyFill="1" applyBorder="1" applyAlignment="1">
      <alignment horizontal="center" vertical="top"/>
    </xf>
    <xf numFmtId="3" fontId="17" fillId="4" borderId="19" xfId="0" applyNumberFormat="1" applyFont="1" applyFill="1" applyBorder="1" applyAlignment="1">
      <alignment horizontal="center" vertical="top"/>
    </xf>
    <xf numFmtId="3" fontId="17" fillId="4" borderId="11" xfId="0" applyNumberFormat="1" applyFont="1" applyFill="1" applyBorder="1" applyAlignment="1">
      <alignment horizontal="center"/>
    </xf>
    <xf numFmtId="3" fontId="17" fillId="4" borderId="12" xfId="0" applyNumberFormat="1" applyFont="1" applyFill="1" applyBorder="1" applyAlignment="1">
      <alignment horizontal="center"/>
    </xf>
    <xf numFmtId="3" fontId="17" fillId="4" borderId="13" xfId="0" applyNumberFormat="1" applyFont="1"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3" fontId="46" fillId="0" borderId="11" xfId="0" applyNumberFormat="1" applyFont="1" applyBorder="1"/>
    <xf numFmtId="3" fontId="46" fillId="0" borderId="12" xfId="0" applyNumberFormat="1" applyFont="1" applyBorder="1"/>
    <xf numFmtId="3" fontId="46" fillId="0" borderId="13" xfId="0" applyNumberFormat="1" applyFont="1" applyBorder="1"/>
    <xf numFmtId="3" fontId="17" fillId="4" borderId="22" xfId="0" applyNumberFormat="1" applyFont="1" applyFill="1" applyBorder="1"/>
    <xf numFmtId="3" fontId="17" fillId="4" borderId="15" xfId="0" applyNumberFormat="1" applyFont="1" applyFill="1" applyBorder="1"/>
    <xf numFmtId="3" fontId="17" fillId="4" borderId="16" xfId="0" applyNumberFormat="1" applyFont="1" applyFill="1" applyBorder="1"/>
    <xf numFmtId="3" fontId="17" fillId="4" borderId="10" xfId="0" applyNumberFormat="1" applyFont="1" applyFill="1" applyBorder="1" applyAlignment="1">
      <alignment horizontal="center"/>
    </xf>
    <xf numFmtId="3" fontId="17" fillId="4" borderId="0" xfId="0" applyNumberFormat="1" applyFont="1" applyFill="1" applyAlignment="1">
      <alignment horizontal="center" wrapText="1"/>
    </xf>
    <xf numFmtId="0" fontId="0" fillId="4" borderId="0" xfId="0" applyFill="1"/>
    <xf numFmtId="3" fontId="17" fillId="4" borderId="19" xfId="0" applyNumberFormat="1" applyFont="1" applyFill="1" applyBorder="1" applyAlignment="1">
      <alignment horizontal="center"/>
    </xf>
    <xf numFmtId="3" fontId="32" fillId="0" borderId="11" xfId="0" applyNumberFormat="1" applyFont="1" applyBorder="1"/>
    <xf numFmtId="3" fontId="32" fillId="0" borderId="13" xfId="0" applyNumberFormat="1" applyFont="1" applyBorder="1"/>
    <xf numFmtId="0" fontId="51" fillId="0" borderId="13" xfId="0" applyFont="1" applyBorder="1"/>
    <xf numFmtId="0" fontId="41" fillId="0" borderId="11" xfId="0" applyFont="1" applyBorder="1" applyAlignment="1">
      <alignment horizontal="center"/>
    </xf>
    <xf numFmtId="0" fontId="53" fillId="0" borderId="12" xfId="0" applyFont="1" applyBorder="1" applyAlignment="1">
      <alignment horizontal="center"/>
    </xf>
    <xf numFmtId="0" fontId="53" fillId="0" borderId="13" xfId="0" applyFont="1" applyBorder="1" applyAlignment="1">
      <alignment horizontal="center"/>
    </xf>
    <xf numFmtId="0" fontId="48" fillId="0" borderId="11" xfId="0" applyFont="1" applyBorder="1" applyAlignment="1">
      <alignment vertical="top"/>
    </xf>
    <xf numFmtId="0" fontId="0" fillId="0" borderId="12" xfId="0" applyBorder="1" applyAlignment="1">
      <alignment vertical="top"/>
    </xf>
    <xf numFmtId="0" fontId="0" fillId="0" borderId="13" xfId="0" applyBorder="1" applyAlignment="1">
      <alignment vertical="top"/>
    </xf>
    <xf numFmtId="14" fontId="46" fillId="0" borderId="11" xfId="0" applyNumberFormat="1" applyFont="1" applyBorder="1"/>
    <xf numFmtId="0" fontId="45" fillId="0" borderId="13" xfId="0" applyFont="1" applyBorder="1"/>
    <xf numFmtId="0" fontId="48" fillId="0" borderId="11" xfId="0" applyFont="1" applyBorder="1"/>
    <xf numFmtId="0" fontId="49" fillId="0" borderId="12" xfId="0" applyFont="1" applyBorder="1"/>
    <xf numFmtId="0" fontId="49" fillId="0" borderId="13" xfId="0" applyFont="1" applyBorder="1"/>
    <xf numFmtId="0" fontId="48" fillId="0" borderId="11" xfId="0" quotePrefix="1" applyFont="1" applyBorder="1"/>
    <xf numFmtId="0" fontId="52" fillId="0" borderId="11" xfId="1" applyFont="1" applyFill="1" applyBorder="1" applyAlignment="1" applyProtection="1"/>
    <xf numFmtId="0" fontId="0" fillId="0" borderId="12" xfId="0" applyBorder="1"/>
    <xf numFmtId="0" fontId="0" fillId="0" borderId="13" xfId="0" applyBorder="1"/>
    <xf numFmtId="0" fontId="41" fillId="0" borderId="11" xfId="0" applyFont="1" applyBorder="1"/>
    <xf numFmtId="0" fontId="17" fillId="0" borderId="11" xfId="0" applyFont="1" applyBorder="1"/>
    <xf numFmtId="0" fontId="54" fillId="0" borderId="12" xfId="0" applyFont="1" applyBorder="1"/>
    <xf numFmtId="0" fontId="54" fillId="0" borderId="13" xfId="0" applyFont="1" applyBorder="1"/>
    <xf numFmtId="0" fontId="33" fillId="0" borderId="11" xfId="0" applyFont="1" applyBorder="1"/>
    <xf numFmtId="0" fontId="46" fillId="0" borderId="11" xfId="0" applyFont="1" applyBorder="1"/>
    <xf numFmtId="0" fontId="45" fillId="0" borderId="12" xfId="0" applyFont="1" applyBorder="1"/>
    <xf numFmtId="0" fontId="46" fillId="0" borderId="11" xfId="0" quotePrefix="1" applyFont="1" applyBorder="1"/>
    <xf numFmtId="0" fontId="41" fillId="0" borderId="11" xfId="0" quotePrefix="1" applyFont="1" applyBorder="1"/>
    <xf numFmtId="0" fontId="53" fillId="0" borderId="12" xfId="0" applyFont="1" applyBorder="1"/>
    <xf numFmtId="0" fontId="53" fillId="0" borderId="13" xfId="0" applyFont="1" applyBorder="1"/>
    <xf numFmtId="0" fontId="41" fillId="0" borderId="11" xfId="0" applyFont="1" applyBorder="1" applyAlignment="1">
      <alignment horizontal="left"/>
    </xf>
    <xf numFmtId="0" fontId="53" fillId="0" borderId="12" xfId="0" applyFont="1" applyBorder="1" applyAlignment="1">
      <alignment horizontal="left"/>
    </xf>
    <xf numFmtId="0" fontId="53" fillId="0" borderId="13" xfId="0" applyFont="1" applyBorder="1" applyAlignment="1">
      <alignment horizontal="left"/>
    </xf>
    <xf numFmtId="0" fontId="41" fillId="0" borderId="11" xfId="0" applyFont="1" applyBorder="1" applyAlignment="1">
      <alignment vertical="top"/>
    </xf>
    <xf numFmtId="0" fontId="50" fillId="0" borderId="11" xfId="1" applyFont="1" applyFill="1" applyBorder="1" applyAlignment="1" applyProtection="1"/>
    <xf numFmtId="0" fontId="17" fillId="0" borderId="11" xfId="0" applyFont="1" applyBorder="1" applyAlignment="1">
      <alignment wrapText="1"/>
    </xf>
    <xf numFmtId="0" fontId="0" fillId="0" borderId="13" xfId="0" applyBorder="1" applyAlignment="1">
      <alignment wrapText="1"/>
    </xf>
    <xf numFmtId="0" fontId="46" fillId="0" borderId="11" xfId="0" applyFont="1" applyBorder="1" applyAlignment="1">
      <alignment horizontal="left"/>
    </xf>
    <xf numFmtId="0" fontId="45" fillId="0" borderId="13" xfId="0" applyFont="1" applyBorder="1" applyAlignment="1">
      <alignment horizontal="left"/>
    </xf>
    <xf numFmtId="3" fontId="71" fillId="0" borderId="0" xfId="0" applyNumberFormat="1" applyFont="1" applyAlignment="1">
      <alignment vertical="top"/>
    </xf>
    <xf numFmtId="0" fontId="72" fillId="0" borderId="0" xfId="0" applyFont="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909219</xdr:colOff>
      <xdr:row>4</xdr:row>
      <xdr:rowOff>0</xdr:rowOff>
    </xdr:from>
    <xdr:ext cx="184731" cy="264560"/>
    <xdr:sp macro="" textlink="">
      <xdr:nvSpPr>
        <xdr:cNvPr id="3" name="TextBox 2">
          <a:extLst>
            <a:ext uri="{FF2B5EF4-FFF2-40B4-BE49-F238E27FC236}">
              <a16:creationId xmlns:a16="http://schemas.microsoft.com/office/drawing/2014/main" id="{F09F937E-C0A7-46FE-B5C0-90100EEBB16F}"/>
            </a:ext>
          </a:extLst>
        </xdr:cNvPr>
        <xdr:cNvSpPr txBox="1"/>
      </xdr:nvSpPr>
      <xdr:spPr>
        <a:xfrm>
          <a:off x="1681245" y="8021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0</xdr:colOff>
      <xdr:row>3</xdr:row>
      <xdr:rowOff>0</xdr:rowOff>
    </xdr:from>
    <xdr:to>
      <xdr:col>9</xdr:col>
      <xdr:colOff>168089</xdr:colOff>
      <xdr:row>8</xdr:row>
      <xdr:rowOff>20053</xdr:rowOff>
    </xdr:to>
    <xdr:sp macro="" textlink="">
      <xdr:nvSpPr>
        <xdr:cNvPr id="2" name="Rounded Rectangular Callout 5">
          <a:extLst>
            <a:ext uri="{FF2B5EF4-FFF2-40B4-BE49-F238E27FC236}">
              <a16:creationId xmlns:a16="http://schemas.microsoft.com/office/drawing/2014/main" id="{CC06DB7B-93D9-49A7-ABDA-92507B526D9D}"/>
            </a:ext>
          </a:extLst>
        </xdr:cNvPr>
        <xdr:cNvSpPr/>
      </xdr:nvSpPr>
      <xdr:spPr bwMode="auto">
        <a:xfrm>
          <a:off x="5043237" y="611605"/>
          <a:ext cx="1311089" cy="942474"/>
        </a:xfrm>
        <a:prstGeom prst="wedgeRoundRectCallout">
          <a:avLst>
            <a:gd name="adj1" fmla="val -82805"/>
            <a:gd name="adj2" fmla="val -27635"/>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Use appropriate figures taken from the financial statements you submit with your application.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twoCellAnchor>
    <xdr:from>
      <xdr:col>6</xdr:col>
      <xdr:colOff>638175</xdr:colOff>
      <xdr:row>18</xdr:row>
      <xdr:rowOff>47625</xdr:rowOff>
    </xdr:from>
    <xdr:to>
      <xdr:col>9</xdr:col>
      <xdr:colOff>152400</xdr:colOff>
      <xdr:row>28</xdr:row>
      <xdr:rowOff>9525</xdr:rowOff>
    </xdr:to>
    <xdr:sp macro="" textlink="">
      <xdr:nvSpPr>
        <xdr:cNvPr id="3" name="Rounded Rectangular Callout 5">
          <a:extLst>
            <a:ext uri="{FF2B5EF4-FFF2-40B4-BE49-F238E27FC236}">
              <a16:creationId xmlns:a16="http://schemas.microsoft.com/office/drawing/2014/main" id="{90C459E9-3FDA-4057-836A-ED3D9B9F6543}"/>
            </a:ext>
            <a:ext uri="{147F2762-F138-4A5C-976F-8EAC2B608ADB}">
              <a16:predDERef xmlns:a16="http://schemas.microsoft.com/office/drawing/2014/main" pred="{CC06DB7B-93D9-49A7-ABDA-92507B526D9D}"/>
            </a:ext>
          </a:extLst>
        </xdr:cNvPr>
        <xdr:cNvSpPr/>
      </xdr:nvSpPr>
      <xdr:spPr bwMode="auto">
        <a:xfrm>
          <a:off x="5010150" y="3200400"/>
          <a:ext cx="1314450" cy="1562100"/>
        </a:xfrm>
        <a:prstGeom prst="wedgeRoundRectCallout">
          <a:avLst>
            <a:gd name="adj1" fmla="val -88923"/>
            <a:gd name="adj2" fmla="val 49707"/>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rgbClr val="9BBB59">
                  <a:lumMod val="50000"/>
                </a:srgbClr>
              </a:solidFill>
              <a:effectLst/>
              <a:uLnTx/>
              <a:uFillTx/>
            </a:rPr>
            <a:t>This rate is used by all MDCP applicants. </a:t>
          </a:r>
          <a:r>
            <a:rPr kumimoji="0" lang="en-US" sz="1000" b="1" i="0" u="none" strike="noStrike" kern="0" cap="none" spc="0" normalizeH="0" baseline="0" noProof="0">
              <a:ln>
                <a:noFill/>
              </a:ln>
              <a:solidFill>
                <a:srgbClr val="9BBB59">
                  <a:lumMod val="50000"/>
                </a:srgbClr>
              </a:solidFill>
              <a:effectLst/>
              <a:uLnTx/>
              <a:uFillTx/>
            </a:rPr>
            <a:t>Do not use any other rate</a:t>
          </a:r>
          <a:r>
            <a:rPr kumimoji="0" lang="en-US" sz="1000" b="0" i="0" u="none" strike="noStrike" kern="0" cap="none" spc="0" normalizeH="0" baseline="0" noProof="0">
              <a:ln>
                <a:noFill/>
              </a:ln>
              <a:solidFill>
                <a:srgbClr val="9BBB59">
                  <a:lumMod val="50000"/>
                </a:srgbClr>
              </a:solidFill>
              <a:effectLst/>
              <a:uLnTx/>
              <a:uFillTx/>
            </a:rPr>
            <a:t>, even if you have your own indirect cost rate approved by another federal agency.</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104775</xdr:colOff>
      <xdr:row>1</xdr:row>
      <xdr:rowOff>0</xdr:rowOff>
    </xdr:from>
    <xdr:to>
      <xdr:col>24</xdr:col>
      <xdr:colOff>304800</xdr:colOff>
      <xdr:row>16</xdr:row>
      <xdr:rowOff>38100</xdr:rowOff>
    </xdr:to>
    <xdr:sp macro="" textlink="">
      <xdr:nvSpPr>
        <xdr:cNvPr id="2" name="Rectangular Callout 1">
          <a:extLst>
            <a:ext uri="{FF2B5EF4-FFF2-40B4-BE49-F238E27FC236}">
              <a16:creationId xmlns:a16="http://schemas.microsoft.com/office/drawing/2014/main" id="{5313FDBE-052C-44DF-9604-9EE51D7D6887}"/>
            </a:ext>
          </a:extLst>
        </xdr:cNvPr>
        <xdr:cNvSpPr/>
      </xdr:nvSpPr>
      <xdr:spPr bwMode="auto">
        <a:xfrm>
          <a:off x="7115175" y="57150"/>
          <a:ext cx="1181100" cy="1724025"/>
        </a:xfrm>
        <a:prstGeom prst="wedgeRectCallout">
          <a:avLst>
            <a:gd name="adj1" fmla="val -22727"/>
            <a:gd name="adj2" fmla="val 49793"/>
          </a:avLst>
        </a:prstGeom>
        <a:solidFill>
          <a:srgbClr val="FFFF99">
            <a:alpha val="84706"/>
          </a:srgbClr>
        </a:solidFill>
        <a:ln w="9525" cap="flat" cmpd="sng" algn="ctr">
          <a:solidFill>
            <a:schemeClr val="accent3">
              <a:lumMod val="50000"/>
            </a:schemeClr>
          </a:solidFill>
          <a:prstDash val="solid"/>
          <a:round/>
          <a:headEnd type="none" w="med" len="med"/>
          <a:tailEnd type="none" w="med" len="med"/>
        </a:ln>
        <a:effectLst/>
      </xdr:spPr>
      <xdr:txBody>
        <a:bodyPr vertOverflow="clip" wrap="square" lIns="91440" tIns="91440" rIns="91440" bIns="91440" rtlCol="0" anchor="ctr" upright="1"/>
        <a:lstStyle/>
        <a:p>
          <a:pPr algn="ctr">
            <a:lnSpc>
              <a:spcPts val="1000"/>
            </a:lnSpc>
          </a:pPr>
          <a:r>
            <a:rPr lang="en-US" sz="1100">
              <a:solidFill>
                <a:schemeClr val="accent3">
                  <a:lumMod val="50000"/>
                </a:schemeClr>
              </a:solidFill>
            </a:rPr>
            <a:t>Do</a:t>
          </a:r>
          <a:r>
            <a:rPr lang="en-US" sz="1100" baseline="0">
              <a:solidFill>
                <a:schemeClr val="accent3">
                  <a:lumMod val="50000"/>
                </a:schemeClr>
              </a:solidFill>
            </a:rPr>
            <a:t> not submit this worksheet form.</a:t>
          </a:r>
        </a:p>
        <a:p>
          <a:pPr algn="ctr">
            <a:lnSpc>
              <a:spcPts val="1000"/>
            </a:lnSpc>
          </a:pPr>
          <a:endParaRPr lang="en-US" sz="1100" baseline="0">
            <a:solidFill>
              <a:schemeClr val="accent3">
                <a:lumMod val="50000"/>
              </a:schemeClr>
            </a:solidFill>
          </a:endParaRPr>
        </a:p>
        <a:p>
          <a:pPr algn="ctr">
            <a:lnSpc>
              <a:spcPts val="1000"/>
            </a:lnSpc>
          </a:pPr>
          <a:r>
            <a:rPr lang="en-US" sz="1100" baseline="0">
              <a:solidFill>
                <a:schemeClr val="accent3">
                  <a:lumMod val="50000"/>
                </a:schemeClr>
              </a:solidFill>
            </a:rPr>
            <a:t>This worksheet form has all the information you need to enter on the SF-424A that you download  from grants.gov.</a:t>
          </a:r>
          <a:endParaRPr lang="en-US" sz="1100">
            <a:solidFill>
              <a:schemeClr val="accent3">
                <a:lumMod val="50000"/>
              </a:schemeClr>
            </a:solidFill>
          </a:endParaRPr>
        </a:p>
      </xdr:txBody>
    </xdr:sp>
    <xdr:clientData/>
  </xdr:twoCellAnchor>
  <xdr:twoCellAnchor>
    <xdr:from>
      <xdr:col>23</xdr:col>
      <xdr:colOff>0</xdr:colOff>
      <xdr:row>16</xdr:row>
      <xdr:rowOff>104776</xdr:rowOff>
    </xdr:from>
    <xdr:to>
      <xdr:col>24</xdr:col>
      <xdr:colOff>323850</xdr:colOff>
      <xdr:row>21</xdr:row>
      <xdr:rowOff>200025</xdr:rowOff>
    </xdr:to>
    <xdr:sp macro="" textlink="">
      <xdr:nvSpPr>
        <xdr:cNvPr id="3" name="Rounded Rectangular Callout 8">
          <a:extLst>
            <a:ext uri="{FF2B5EF4-FFF2-40B4-BE49-F238E27FC236}">
              <a16:creationId xmlns:a16="http://schemas.microsoft.com/office/drawing/2014/main" id="{B3EBB8CF-C5AA-487B-8CA1-8AE32D4F9EBB}"/>
            </a:ext>
          </a:extLst>
        </xdr:cNvPr>
        <xdr:cNvSpPr/>
      </xdr:nvSpPr>
      <xdr:spPr bwMode="auto">
        <a:xfrm>
          <a:off x="7239000" y="1847851"/>
          <a:ext cx="1076325" cy="504824"/>
        </a:xfrm>
        <a:prstGeom prst="wedgeRoundRectCallout">
          <a:avLst>
            <a:gd name="adj1" fmla="val -73388"/>
            <a:gd name="adj2" fmla="val -45493"/>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800" baseline="0">
              <a:solidFill>
                <a:schemeClr val="accent3">
                  <a:lumMod val="50000"/>
                </a:schemeClr>
              </a:solidFill>
            </a:rPr>
            <a:t>ITA has greyed-out boxes you do NOT need to complete</a:t>
          </a:r>
          <a:r>
            <a:rPr lang="en-US" sz="1000" baseline="0">
              <a:solidFill>
                <a:schemeClr val="accent3">
                  <a:lumMod val="50000"/>
                </a:schemeClr>
              </a:solidFill>
            </a:rPr>
            <a:t>.</a:t>
          </a:r>
        </a:p>
      </xdr:txBody>
    </xdr:sp>
    <xdr:clientData/>
  </xdr:twoCellAnchor>
  <xdr:twoCellAnchor>
    <xdr:from>
      <xdr:col>22</xdr:col>
      <xdr:colOff>133350</xdr:colOff>
      <xdr:row>99</xdr:row>
      <xdr:rowOff>0</xdr:rowOff>
    </xdr:from>
    <xdr:to>
      <xdr:col>24</xdr:col>
      <xdr:colOff>257175</xdr:colOff>
      <xdr:row>114</xdr:row>
      <xdr:rowOff>95250</xdr:rowOff>
    </xdr:to>
    <xdr:sp macro="" textlink="">
      <xdr:nvSpPr>
        <xdr:cNvPr id="5" name="Rounded Rectangular Callout 5">
          <a:extLst>
            <a:ext uri="{FF2B5EF4-FFF2-40B4-BE49-F238E27FC236}">
              <a16:creationId xmlns:a16="http://schemas.microsoft.com/office/drawing/2014/main" id="{BB726E1D-1F7F-491A-B4BC-03BB56978D0A}"/>
            </a:ext>
          </a:extLst>
        </xdr:cNvPr>
        <xdr:cNvSpPr/>
      </xdr:nvSpPr>
      <xdr:spPr bwMode="auto">
        <a:xfrm>
          <a:off x="7391400" y="8496300"/>
          <a:ext cx="1114425" cy="1085850"/>
        </a:xfrm>
        <a:prstGeom prst="wedgeRoundRectCallout">
          <a:avLst>
            <a:gd name="adj1" fmla="val -61870"/>
            <a:gd name="adj2" fmla="val 36020"/>
            <a:gd name="adj3" fmla="val 16667"/>
          </a:avLst>
        </a:prstGeom>
        <a:solidFill>
          <a:srgbClr val="FFFF99"/>
        </a:solidFill>
        <a:ln w="9525" cap="flat" cmpd="sng" algn="ctr">
          <a:solidFill>
            <a:srgbClr val="9BBB59">
              <a:lumMod val="50000"/>
            </a:srgbClr>
          </a:solidFill>
          <a:prstDash val="solid"/>
          <a:round/>
          <a:headEnd type="none" w="med" len="med"/>
          <a:tailEnd type="none" w="med" len="med"/>
        </a:ln>
        <a:effec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9BBB59">
                  <a:lumMod val="50000"/>
                </a:srgbClr>
              </a:solidFill>
              <a:effectLst/>
              <a:uLnTx/>
              <a:uFillTx/>
            </a:rPr>
            <a:t>This rate is used by all MDCP applicants. </a:t>
          </a:r>
          <a:r>
            <a:rPr kumimoji="0" lang="en-US" sz="800" b="1" i="0" u="none" strike="noStrike" kern="0" cap="none" spc="0" normalizeH="0" baseline="0" noProof="0">
              <a:ln>
                <a:noFill/>
              </a:ln>
              <a:solidFill>
                <a:srgbClr val="9BBB59">
                  <a:lumMod val="50000"/>
                </a:srgbClr>
              </a:solidFill>
              <a:effectLst/>
              <a:uLnTx/>
              <a:uFillTx/>
            </a:rPr>
            <a:t>Do not use any other rate</a:t>
          </a:r>
          <a:r>
            <a:rPr kumimoji="0" lang="en-US" sz="800" b="0" i="0" u="none" strike="noStrike" kern="0" cap="none" spc="0" normalizeH="0" baseline="0" noProof="0">
              <a:ln>
                <a:noFill/>
              </a:ln>
              <a:solidFill>
                <a:srgbClr val="9BBB59">
                  <a:lumMod val="50000"/>
                </a:srgbClr>
              </a:solidFill>
              <a:effectLst/>
              <a:uLnTx/>
              <a:uFillTx/>
            </a:rPr>
            <a:t>, even if you have your own indirect cost rate approved by another federal agency.</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rgbClr val="9BBB59">
                <a:lumMod val="50000"/>
              </a:srgbClr>
            </a:solidFill>
            <a:effectLst/>
            <a:uLnTx/>
            <a:uFillTx/>
          </a:endParaRPr>
        </a:p>
      </xdr:txBody>
    </xdr:sp>
    <xdr:clientData/>
  </xdr:twoCellAnchor>
  <xdr:twoCellAnchor>
    <xdr:from>
      <xdr:col>23</xdr:col>
      <xdr:colOff>0</xdr:colOff>
      <xdr:row>65</xdr:row>
      <xdr:rowOff>0</xdr:rowOff>
    </xdr:from>
    <xdr:to>
      <xdr:col>24</xdr:col>
      <xdr:colOff>323850</xdr:colOff>
      <xdr:row>72</xdr:row>
      <xdr:rowOff>19050</xdr:rowOff>
    </xdr:to>
    <xdr:sp macro="" textlink="">
      <xdr:nvSpPr>
        <xdr:cNvPr id="7" name="Rounded Rectangular Callout 8">
          <a:extLst>
            <a:ext uri="{FF2B5EF4-FFF2-40B4-BE49-F238E27FC236}">
              <a16:creationId xmlns:a16="http://schemas.microsoft.com/office/drawing/2014/main" id="{05922985-1695-4986-A5F4-0D4F03606A88}"/>
            </a:ext>
          </a:extLst>
        </xdr:cNvPr>
        <xdr:cNvSpPr/>
      </xdr:nvSpPr>
      <xdr:spPr bwMode="auto">
        <a:xfrm>
          <a:off x="7486650" y="5581650"/>
          <a:ext cx="1085850" cy="571500"/>
        </a:xfrm>
        <a:prstGeom prst="wedgeRoundRectCallout">
          <a:avLst>
            <a:gd name="adj1" fmla="val -68963"/>
            <a:gd name="adj2" fmla="val -5870"/>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800" baseline="0">
              <a:solidFill>
                <a:schemeClr val="accent3">
                  <a:lumMod val="50000"/>
                </a:schemeClr>
              </a:solidFill>
            </a:rPr>
            <a:t>Your total match, including indirect costs. From the Budget-Period.</a:t>
          </a:r>
          <a:endParaRPr lang="en-US" sz="1000" baseline="0">
            <a:solidFill>
              <a:schemeClr val="accent3">
                <a:lumMod val="50000"/>
              </a:schemeClr>
            </a:solidFill>
          </a:endParaRPr>
        </a:p>
      </xdr:txBody>
    </xdr:sp>
    <xdr:clientData/>
  </xdr:twoCellAnchor>
  <xdr:twoCellAnchor>
    <xdr:from>
      <xdr:col>22</xdr:col>
      <xdr:colOff>190499</xdr:colOff>
      <xdr:row>33</xdr:row>
      <xdr:rowOff>19051</xdr:rowOff>
    </xdr:from>
    <xdr:to>
      <xdr:col>24</xdr:col>
      <xdr:colOff>352424</xdr:colOff>
      <xdr:row>54</xdr:row>
      <xdr:rowOff>1</xdr:rowOff>
    </xdr:to>
    <xdr:sp macro="" textlink="">
      <xdr:nvSpPr>
        <xdr:cNvPr id="8" name="Rounded Rectangular Callout 8">
          <a:extLst>
            <a:ext uri="{FF2B5EF4-FFF2-40B4-BE49-F238E27FC236}">
              <a16:creationId xmlns:a16="http://schemas.microsoft.com/office/drawing/2014/main" id="{9E177DA2-A74F-4237-B56C-A17562DAB20B}"/>
            </a:ext>
          </a:extLst>
        </xdr:cNvPr>
        <xdr:cNvSpPr/>
      </xdr:nvSpPr>
      <xdr:spPr bwMode="auto">
        <a:xfrm>
          <a:off x="7200899" y="3228976"/>
          <a:ext cx="1143000" cy="1390650"/>
        </a:xfrm>
        <a:prstGeom prst="wedgeRoundRectCallout">
          <a:avLst>
            <a:gd name="adj1" fmla="val -60904"/>
            <a:gd name="adj2" fmla="val 8544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800" baseline="0">
              <a:solidFill>
                <a:schemeClr val="accent3">
                  <a:lumMod val="50000"/>
                </a:schemeClr>
              </a:solidFill>
            </a:rPr>
            <a:t>DO NOT include program income here in the form. Doing so will enter it in Grants Onlinne in a way that will distort its treatment according to approved ITA practice. But DO include program income in your Budget-Period. </a:t>
          </a:r>
          <a:endParaRPr lang="en-US" sz="1000" baseline="0">
            <a:solidFill>
              <a:schemeClr val="accent3">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409575</xdr:colOff>
      <xdr:row>0</xdr:row>
      <xdr:rowOff>104776</xdr:rowOff>
    </xdr:from>
    <xdr:to>
      <xdr:col>15</xdr:col>
      <xdr:colOff>581025</xdr:colOff>
      <xdr:row>10</xdr:row>
      <xdr:rowOff>95250</xdr:rowOff>
    </xdr:to>
    <xdr:sp macro="" textlink="">
      <xdr:nvSpPr>
        <xdr:cNvPr id="2" name="Rounded Rectangular Callout 1">
          <a:extLst>
            <a:ext uri="{FF2B5EF4-FFF2-40B4-BE49-F238E27FC236}">
              <a16:creationId xmlns:a16="http://schemas.microsoft.com/office/drawing/2014/main" id="{6BA6624E-2278-47D1-8C30-17AD1A26C740}"/>
            </a:ext>
          </a:extLst>
        </xdr:cNvPr>
        <xdr:cNvSpPr/>
      </xdr:nvSpPr>
      <xdr:spPr bwMode="auto">
        <a:xfrm>
          <a:off x="6048375" y="104776"/>
          <a:ext cx="923925" cy="1019174"/>
        </a:xfrm>
        <a:prstGeom prst="wedgeRoundRectCallout">
          <a:avLst>
            <a:gd name="adj1" fmla="val -95634"/>
            <a:gd name="adj2" fmla="val -8083"/>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Greyed-out boxes indicate that no response is needed</a:t>
          </a:r>
          <a:r>
            <a:rPr lang="en-US" sz="800" baseline="0">
              <a:solidFill>
                <a:schemeClr val="accent3">
                  <a:lumMod val="50000"/>
                </a:schemeClr>
              </a:solidFill>
            </a:rPr>
            <a:t>. </a:t>
          </a:r>
        </a:p>
      </xdr:txBody>
    </xdr:sp>
    <xdr:clientData/>
  </xdr:twoCellAnchor>
  <xdr:twoCellAnchor>
    <xdr:from>
      <xdr:col>14</xdr:col>
      <xdr:colOff>76200</xdr:colOff>
      <xdr:row>12</xdr:row>
      <xdr:rowOff>38101</xdr:rowOff>
    </xdr:from>
    <xdr:to>
      <xdr:col>15</xdr:col>
      <xdr:colOff>609600</xdr:colOff>
      <xdr:row>33</xdr:row>
      <xdr:rowOff>28575</xdr:rowOff>
    </xdr:to>
    <xdr:sp macro="" textlink="">
      <xdr:nvSpPr>
        <xdr:cNvPr id="3" name="Rectangular Callout 2">
          <a:extLst>
            <a:ext uri="{FF2B5EF4-FFF2-40B4-BE49-F238E27FC236}">
              <a16:creationId xmlns:a16="http://schemas.microsoft.com/office/drawing/2014/main" id="{D9CE8C34-C637-4C6C-9401-E801C92797BC}"/>
            </a:ext>
            <a:ext uri="{147F2762-F138-4A5C-976F-8EAC2B608ADB}">
              <a16:predDERef xmlns:a16="http://schemas.microsoft.com/office/drawing/2014/main" pred="{6BA6624E-2278-47D1-8C30-17AD1A26C740}"/>
            </a:ext>
          </a:extLst>
        </xdr:cNvPr>
        <xdr:cNvSpPr/>
      </xdr:nvSpPr>
      <xdr:spPr bwMode="auto">
        <a:xfrm>
          <a:off x="5715000" y="1247776"/>
          <a:ext cx="1285875" cy="2019299"/>
        </a:xfrm>
        <a:prstGeom prst="wedgeRectCallout">
          <a:avLst>
            <a:gd name="adj1" fmla="val -22727"/>
            <a:gd name="adj2" fmla="val 49793"/>
          </a:avLst>
        </a:prstGeom>
        <a:solidFill>
          <a:srgbClr val="FFFF99">
            <a:alpha val="84706"/>
          </a:srgbClr>
        </a:solidFill>
        <a:ln w="9525" cap="flat" cmpd="sng" algn="ctr">
          <a:solidFill>
            <a:schemeClr val="accent3">
              <a:lumMod val="50000"/>
            </a:schemeClr>
          </a:solidFill>
          <a:prstDash val="solid"/>
          <a:round/>
          <a:headEnd type="none" w="med" len="med"/>
          <a:tailEnd type="none" w="med" len="med"/>
        </a:ln>
        <a:effectLst/>
      </xdr:spPr>
      <xdr:txBody>
        <a:bodyPr vertOverflow="clip" wrap="square" lIns="91440" tIns="91440" rIns="91440" bIns="91440" rtlCol="0" anchor="ctr" upright="1"/>
        <a:lstStyle/>
        <a:p>
          <a:pPr algn="ctr"/>
          <a:r>
            <a:rPr lang="en-US" sz="1100">
              <a:solidFill>
                <a:schemeClr val="accent3">
                  <a:lumMod val="50000"/>
                </a:schemeClr>
              </a:solidFill>
            </a:rPr>
            <a:t>Do</a:t>
          </a:r>
          <a:r>
            <a:rPr lang="en-US" sz="1100" baseline="0">
              <a:solidFill>
                <a:schemeClr val="accent3">
                  <a:lumMod val="50000"/>
                </a:schemeClr>
              </a:solidFill>
            </a:rPr>
            <a:t> not submit this worksheet form.</a:t>
          </a:r>
        </a:p>
        <a:p>
          <a:pPr algn="ctr"/>
          <a:endParaRPr lang="en-US" sz="1100" baseline="0">
            <a:solidFill>
              <a:schemeClr val="accent3">
                <a:lumMod val="50000"/>
              </a:schemeClr>
            </a:solidFill>
          </a:endParaRPr>
        </a:p>
        <a:p>
          <a:pPr algn="ctr"/>
          <a:r>
            <a:rPr lang="en-US" sz="1100" baseline="0">
              <a:solidFill>
                <a:schemeClr val="accent3">
                  <a:lumMod val="50000"/>
                </a:schemeClr>
              </a:solidFill>
            </a:rPr>
            <a:t>This worksheet form has all the information you need to enter on the SF-424A that you download</a:t>
          </a:r>
        </a:p>
        <a:p>
          <a:pPr algn="ctr"/>
          <a:r>
            <a:rPr lang="en-US" sz="1100" baseline="0">
              <a:solidFill>
                <a:schemeClr val="accent3">
                  <a:lumMod val="50000"/>
                </a:schemeClr>
              </a:solidFill>
            </a:rPr>
            <a:t> from grants.gov.</a:t>
          </a:r>
          <a:endParaRPr lang="en-US" sz="1100">
            <a:solidFill>
              <a:schemeClr val="accent3">
                <a:lumMod val="50000"/>
              </a:schemeClr>
            </a:solidFill>
          </a:endParaRPr>
        </a:p>
      </xdr:txBody>
    </xdr:sp>
    <xdr:clientData/>
  </xdr:twoCellAnchor>
  <xdr:twoCellAnchor>
    <xdr:from>
      <xdr:col>14</xdr:col>
      <xdr:colOff>190500</xdr:colOff>
      <xdr:row>49</xdr:row>
      <xdr:rowOff>38100</xdr:rowOff>
    </xdr:from>
    <xdr:to>
      <xdr:col>15</xdr:col>
      <xdr:colOff>533400</xdr:colOff>
      <xdr:row>55</xdr:row>
      <xdr:rowOff>9525</xdr:rowOff>
    </xdr:to>
    <xdr:sp macro="" textlink="">
      <xdr:nvSpPr>
        <xdr:cNvPr id="4" name="Rounded Rectangular Callout 3">
          <a:extLst>
            <a:ext uri="{FF2B5EF4-FFF2-40B4-BE49-F238E27FC236}">
              <a16:creationId xmlns:a16="http://schemas.microsoft.com/office/drawing/2014/main" id="{FFB97DA3-1031-4CDA-8293-0B193D662E22}"/>
            </a:ext>
          </a:extLst>
        </xdr:cNvPr>
        <xdr:cNvSpPr/>
      </xdr:nvSpPr>
      <xdr:spPr bwMode="auto">
        <a:xfrm>
          <a:off x="5829300" y="5010150"/>
          <a:ext cx="1095375" cy="609600"/>
        </a:xfrm>
        <a:prstGeom prst="wedgeRoundRectCallout">
          <a:avLst>
            <a:gd name="adj1" fmla="val -66614"/>
            <a:gd name="adj2" fmla="val 9100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Green font indicates text you must type in. </a:t>
          </a:r>
        </a:p>
      </xdr:txBody>
    </xdr:sp>
    <xdr:clientData/>
  </xdr:twoCellAnchor>
  <xdr:twoCellAnchor>
    <xdr:from>
      <xdr:col>14</xdr:col>
      <xdr:colOff>209549</xdr:colOff>
      <xdr:row>35</xdr:row>
      <xdr:rowOff>0</xdr:rowOff>
    </xdr:from>
    <xdr:to>
      <xdr:col>15</xdr:col>
      <xdr:colOff>581025</xdr:colOff>
      <xdr:row>43</xdr:row>
      <xdr:rowOff>85725</xdr:rowOff>
    </xdr:to>
    <xdr:sp macro="" textlink="">
      <xdr:nvSpPr>
        <xdr:cNvPr id="5" name="Rounded Rectangular Callout 4">
          <a:extLst>
            <a:ext uri="{FF2B5EF4-FFF2-40B4-BE49-F238E27FC236}">
              <a16:creationId xmlns:a16="http://schemas.microsoft.com/office/drawing/2014/main" id="{775CF1BC-4A7A-4AB2-830E-0941F210E2F9}"/>
            </a:ext>
            <a:ext uri="{147F2762-F138-4A5C-976F-8EAC2B608ADB}">
              <a16:predDERef xmlns:a16="http://schemas.microsoft.com/office/drawing/2014/main" pred="{FFB97DA3-1031-4CDA-8293-0B193D662E22}"/>
            </a:ext>
          </a:extLst>
        </xdr:cNvPr>
        <xdr:cNvSpPr/>
      </xdr:nvSpPr>
      <xdr:spPr bwMode="auto">
        <a:xfrm>
          <a:off x="5848349" y="3457575"/>
          <a:ext cx="1123951" cy="866775"/>
        </a:xfrm>
        <a:prstGeom prst="wedgeRoundRectCallout">
          <a:avLst>
            <a:gd name="adj1" fmla="val -61904"/>
            <a:gd name="adj2" fmla="val -20869"/>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lnSpc>
              <a:spcPts val="800"/>
            </a:lnSpc>
          </a:pPr>
          <a:r>
            <a:rPr lang="en-US" sz="1000" baseline="0">
              <a:solidFill>
                <a:schemeClr val="accent3">
                  <a:lumMod val="50000"/>
                </a:schemeClr>
              </a:solidFill>
            </a:rPr>
            <a:t>Blue: Content populated or chosen by you from a drop-down menu on the form you get from grants.gov.</a:t>
          </a:r>
        </a:p>
      </xdr:txBody>
    </xdr:sp>
    <xdr:clientData/>
  </xdr:twoCellAnchor>
  <xdr:twoCellAnchor>
    <xdr:from>
      <xdr:col>14</xdr:col>
      <xdr:colOff>314326</xdr:colOff>
      <xdr:row>126</xdr:row>
      <xdr:rowOff>171450</xdr:rowOff>
    </xdr:from>
    <xdr:to>
      <xdr:col>15</xdr:col>
      <xdr:colOff>657225</xdr:colOff>
      <xdr:row>136</xdr:row>
      <xdr:rowOff>85725</xdr:rowOff>
    </xdr:to>
    <xdr:sp macro="" textlink="">
      <xdr:nvSpPr>
        <xdr:cNvPr id="6" name="Rounded Rectangular Callout 5">
          <a:extLst>
            <a:ext uri="{FF2B5EF4-FFF2-40B4-BE49-F238E27FC236}">
              <a16:creationId xmlns:a16="http://schemas.microsoft.com/office/drawing/2014/main" id="{5B8FD27B-C6AC-4D2D-9ECF-6305597CE04B}"/>
            </a:ext>
          </a:extLst>
        </xdr:cNvPr>
        <xdr:cNvSpPr/>
      </xdr:nvSpPr>
      <xdr:spPr bwMode="auto">
        <a:xfrm>
          <a:off x="5953126" y="15859125"/>
          <a:ext cx="1095374" cy="876300"/>
        </a:xfrm>
        <a:prstGeom prst="wedgeRoundRectCallout">
          <a:avLst>
            <a:gd name="adj1" fmla="val -77377"/>
            <a:gd name="adj2" fmla="val -2068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Violet text for figures calculated from data entered on linked spreadsheets.</a:t>
          </a:r>
        </a:p>
      </xdr:txBody>
    </xdr:sp>
    <xdr:clientData/>
  </xdr:twoCellAnchor>
  <xdr:twoCellAnchor>
    <xdr:from>
      <xdr:col>14</xdr:col>
      <xdr:colOff>190499</xdr:colOff>
      <xdr:row>111</xdr:row>
      <xdr:rowOff>95250</xdr:rowOff>
    </xdr:from>
    <xdr:to>
      <xdr:col>15</xdr:col>
      <xdr:colOff>647699</xdr:colOff>
      <xdr:row>116</xdr:row>
      <xdr:rowOff>123825</xdr:rowOff>
    </xdr:to>
    <xdr:sp macro="" textlink="">
      <xdr:nvSpPr>
        <xdr:cNvPr id="7" name="Rounded Rectangular Callout 6">
          <a:extLst>
            <a:ext uri="{FF2B5EF4-FFF2-40B4-BE49-F238E27FC236}">
              <a16:creationId xmlns:a16="http://schemas.microsoft.com/office/drawing/2014/main" id="{7639E6BC-DBA8-4EB6-AC47-70D9116B59A9}"/>
            </a:ext>
          </a:extLst>
        </xdr:cNvPr>
        <xdr:cNvSpPr/>
      </xdr:nvSpPr>
      <xdr:spPr bwMode="auto">
        <a:xfrm>
          <a:off x="5829299" y="13792200"/>
          <a:ext cx="1209675" cy="714375"/>
        </a:xfrm>
        <a:prstGeom prst="wedgeRoundRectCallout">
          <a:avLst>
            <a:gd name="adj1" fmla="val -66097"/>
            <a:gd name="adj2" fmla="val 1176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16a: If you receive an MDCP award, ITA notifys your Members of Congress.</a:t>
          </a:r>
          <a:r>
            <a:rPr lang="en-US" sz="800" baseline="0">
              <a:solidFill>
                <a:schemeClr val="accent3">
                  <a:lumMod val="50000"/>
                </a:schemeClr>
              </a:solidFill>
            </a:rPr>
            <a:t> </a:t>
          </a:r>
        </a:p>
      </xdr:txBody>
    </xdr:sp>
    <xdr:clientData/>
  </xdr:twoCellAnchor>
  <xdr:twoCellAnchor>
    <xdr:from>
      <xdr:col>14</xdr:col>
      <xdr:colOff>228600</xdr:colOff>
      <xdr:row>98</xdr:row>
      <xdr:rowOff>123825</xdr:rowOff>
    </xdr:from>
    <xdr:to>
      <xdr:col>15</xdr:col>
      <xdr:colOff>476250</xdr:colOff>
      <xdr:row>102</xdr:row>
      <xdr:rowOff>28575</xdr:rowOff>
    </xdr:to>
    <xdr:sp macro="" textlink="">
      <xdr:nvSpPr>
        <xdr:cNvPr id="9" name="Rounded Rectangular Callout 8">
          <a:extLst>
            <a:ext uri="{FF2B5EF4-FFF2-40B4-BE49-F238E27FC236}">
              <a16:creationId xmlns:a16="http://schemas.microsoft.com/office/drawing/2014/main" id="{91F7097C-AF88-4132-AE5F-23BC9F590873}"/>
            </a:ext>
          </a:extLst>
        </xdr:cNvPr>
        <xdr:cNvSpPr/>
      </xdr:nvSpPr>
      <xdr:spPr bwMode="auto">
        <a:xfrm>
          <a:off x="5867400" y="11896725"/>
          <a:ext cx="1000125" cy="628650"/>
        </a:xfrm>
        <a:prstGeom prst="wedgeRoundRectCallout">
          <a:avLst>
            <a:gd name="adj1" fmla="val -69874"/>
            <a:gd name="adj2" fmla="val 3399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14: Optional. Can be the same as 16b.</a:t>
          </a:r>
        </a:p>
      </xdr:txBody>
    </xdr:sp>
    <xdr:clientData/>
  </xdr:twoCellAnchor>
  <xdr:twoCellAnchor>
    <xdr:from>
      <xdr:col>14</xdr:col>
      <xdr:colOff>266701</xdr:colOff>
      <xdr:row>136</xdr:row>
      <xdr:rowOff>133349</xdr:rowOff>
    </xdr:from>
    <xdr:to>
      <xdr:col>15</xdr:col>
      <xdr:colOff>638176</xdr:colOff>
      <xdr:row>148</xdr:row>
      <xdr:rowOff>57150</xdr:rowOff>
    </xdr:to>
    <xdr:sp macro="" textlink="">
      <xdr:nvSpPr>
        <xdr:cNvPr id="10" name="Rounded Rectangular Callout 9">
          <a:extLst>
            <a:ext uri="{FF2B5EF4-FFF2-40B4-BE49-F238E27FC236}">
              <a16:creationId xmlns:a16="http://schemas.microsoft.com/office/drawing/2014/main" id="{44C79571-B2E2-4221-86E1-A122A5101D9E}"/>
            </a:ext>
          </a:extLst>
        </xdr:cNvPr>
        <xdr:cNvSpPr/>
      </xdr:nvSpPr>
      <xdr:spPr bwMode="auto">
        <a:xfrm>
          <a:off x="5905501" y="16783049"/>
          <a:ext cx="1123950" cy="1285876"/>
        </a:xfrm>
        <a:prstGeom prst="wedgeRoundRectCallout">
          <a:avLst>
            <a:gd name="adj1" fmla="val -68571"/>
            <a:gd name="adj2" fmla="val -44762"/>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18f: Program income is included in "b. Applicant". Do NOT enter it in "f Program Income" or it will be double counted.</a:t>
          </a:r>
        </a:p>
      </xdr:txBody>
    </xdr:sp>
    <xdr:clientData/>
  </xdr:twoCellAnchor>
  <xdr:twoCellAnchor>
    <xdr:from>
      <xdr:col>14</xdr:col>
      <xdr:colOff>257176</xdr:colOff>
      <xdr:row>122</xdr:row>
      <xdr:rowOff>28574</xdr:rowOff>
    </xdr:from>
    <xdr:to>
      <xdr:col>15</xdr:col>
      <xdr:colOff>647700</xdr:colOff>
      <xdr:row>126</xdr:row>
      <xdr:rowOff>152400</xdr:rowOff>
    </xdr:to>
    <xdr:sp macro="" textlink="">
      <xdr:nvSpPr>
        <xdr:cNvPr id="14" name="Rounded Rectangular Callout 8">
          <a:extLst>
            <a:ext uri="{FF2B5EF4-FFF2-40B4-BE49-F238E27FC236}">
              <a16:creationId xmlns:a16="http://schemas.microsoft.com/office/drawing/2014/main" id="{9F28D7E0-C0DA-4A67-ACB0-0EBFE1CAB55C}"/>
            </a:ext>
          </a:extLst>
        </xdr:cNvPr>
        <xdr:cNvSpPr/>
      </xdr:nvSpPr>
      <xdr:spPr bwMode="auto">
        <a:xfrm>
          <a:off x="5895976" y="15201899"/>
          <a:ext cx="1142999" cy="638176"/>
        </a:xfrm>
        <a:prstGeom prst="wedgeRoundRectCallout">
          <a:avLst>
            <a:gd name="adj1" fmla="val -70177"/>
            <a:gd name="adj2" fmla="val -50874"/>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17a: All projects start on October 1 and last 3-5 years.</a:t>
          </a:r>
        </a:p>
      </xdr:txBody>
    </xdr:sp>
    <xdr:clientData/>
  </xdr:twoCellAnchor>
  <xdr:twoCellAnchor>
    <xdr:from>
      <xdr:col>14</xdr:col>
      <xdr:colOff>114299</xdr:colOff>
      <xdr:row>117</xdr:row>
      <xdr:rowOff>19050</xdr:rowOff>
    </xdr:from>
    <xdr:to>
      <xdr:col>15</xdr:col>
      <xdr:colOff>733425</xdr:colOff>
      <xdr:row>121</xdr:row>
      <xdr:rowOff>19050</xdr:rowOff>
    </xdr:to>
    <xdr:sp macro="" textlink="">
      <xdr:nvSpPr>
        <xdr:cNvPr id="11" name="Rounded Rectangular Callout 6">
          <a:extLst>
            <a:ext uri="{FF2B5EF4-FFF2-40B4-BE49-F238E27FC236}">
              <a16:creationId xmlns:a16="http://schemas.microsoft.com/office/drawing/2014/main" id="{1F492471-9CFB-4C3D-9D78-2B5BDCA768AF}"/>
            </a:ext>
          </a:extLst>
        </xdr:cNvPr>
        <xdr:cNvSpPr/>
      </xdr:nvSpPr>
      <xdr:spPr bwMode="auto">
        <a:xfrm>
          <a:off x="5753099" y="14554200"/>
          <a:ext cx="1371601" cy="590550"/>
        </a:xfrm>
        <a:prstGeom prst="wedgeRoundRectCallout">
          <a:avLst>
            <a:gd name="adj1" fmla="val -56795"/>
            <a:gd name="adj2" fmla="val -30551"/>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16b: If your project focuses on a region, just list the state(s) affected.</a:t>
          </a:r>
          <a:endParaRPr lang="en-US" sz="800" baseline="0">
            <a:solidFill>
              <a:schemeClr val="accent3">
                <a:lumMod val="50000"/>
              </a:schemeClr>
            </a:solidFill>
          </a:endParaRPr>
        </a:p>
      </xdr:txBody>
    </xdr:sp>
    <xdr:clientData/>
  </xdr:twoCellAnchor>
  <xdr:twoCellAnchor>
    <xdr:from>
      <xdr:col>14</xdr:col>
      <xdr:colOff>200026</xdr:colOff>
      <xdr:row>83</xdr:row>
      <xdr:rowOff>142875</xdr:rowOff>
    </xdr:from>
    <xdr:to>
      <xdr:col>15</xdr:col>
      <xdr:colOff>590550</xdr:colOff>
      <xdr:row>93</xdr:row>
      <xdr:rowOff>247649</xdr:rowOff>
    </xdr:to>
    <xdr:sp macro="" textlink="">
      <xdr:nvSpPr>
        <xdr:cNvPr id="15" name="Rounded Rectangular Callout 8">
          <a:extLst>
            <a:ext uri="{FF2B5EF4-FFF2-40B4-BE49-F238E27FC236}">
              <a16:creationId xmlns:a16="http://schemas.microsoft.com/office/drawing/2014/main" id="{BBD7E4EA-6558-4F6F-9260-B4007CAB72F4}"/>
            </a:ext>
          </a:extLst>
        </xdr:cNvPr>
        <xdr:cNvSpPr/>
      </xdr:nvSpPr>
      <xdr:spPr bwMode="auto">
        <a:xfrm>
          <a:off x="5838826" y="9086850"/>
          <a:ext cx="1142999" cy="1904999"/>
        </a:xfrm>
        <a:prstGeom prst="wedgeRoundRectCallout">
          <a:avLst>
            <a:gd name="adj1" fmla="val -65707"/>
            <a:gd name="adj2" fmla="val 26495"/>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Source is the notice of funding opportunity (NOFO) published on grants.gov. Some choices may be available via drop-down menu. If not available in a drop-down, refer to the NOFO.</a:t>
          </a:r>
        </a:p>
      </xdr:txBody>
    </xdr:sp>
    <xdr:clientData/>
  </xdr:twoCellAnchor>
  <xdr:twoCellAnchor>
    <xdr:from>
      <xdr:col>14</xdr:col>
      <xdr:colOff>180975</xdr:colOff>
      <xdr:row>77</xdr:row>
      <xdr:rowOff>0</xdr:rowOff>
    </xdr:from>
    <xdr:to>
      <xdr:col>15</xdr:col>
      <xdr:colOff>561975</xdr:colOff>
      <xdr:row>82</xdr:row>
      <xdr:rowOff>66675</xdr:rowOff>
    </xdr:to>
    <xdr:sp macro="" textlink="">
      <xdr:nvSpPr>
        <xdr:cNvPr id="17" name="Rounded Rectangular Callout 4">
          <a:extLst>
            <a:ext uri="{FF2B5EF4-FFF2-40B4-BE49-F238E27FC236}">
              <a16:creationId xmlns:a16="http://schemas.microsoft.com/office/drawing/2014/main" id="{5A3E939B-242F-4644-90AA-96F1B0FE5A5A}"/>
            </a:ext>
            <a:ext uri="{147F2762-F138-4A5C-976F-8EAC2B608ADB}">
              <a16:predDERef xmlns:a16="http://schemas.microsoft.com/office/drawing/2014/main" pred="{FFB97DA3-1031-4CDA-8293-0B193D662E22}"/>
            </a:ext>
          </a:extLst>
        </xdr:cNvPr>
        <xdr:cNvSpPr/>
      </xdr:nvSpPr>
      <xdr:spPr bwMode="auto">
        <a:xfrm>
          <a:off x="5819775" y="7991475"/>
          <a:ext cx="1133475" cy="876300"/>
        </a:xfrm>
        <a:prstGeom prst="wedgeRoundRectCallout">
          <a:avLst>
            <a:gd name="adj1" fmla="val -61904"/>
            <a:gd name="adj2" fmla="val -20869"/>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lnSpc>
              <a:spcPts val="800"/>
            </a:lnSpc>
          </a:pPr>
          <a:r>
            <a:rPr lang="en-US" sz="1000" baseline="0">
              <a:solidFill>
                <a:schemeClr val="accent3">
                  <a:lumMod val="50000"/>
                </a:schemeClr>
              </a:solidFill>
            </a:rPr>
            <a:t>Most trade associations have 501C6 status. The form from grants.gov does not offer 501C6 so just use 501C3.</a:t>
          </a:r>
        </a:p>
      </xdr:txBody>
    </xdr:sp>
    <xdr:clientData/>
  </xdr:twoCellAnchor>
  <xdr:twoCellAnchor>
    <xdr:from>
      <xdr:col>14</xdr:col>
      <xdr:colOff>219075</xdr:colOff>
      <xdr:row>148</xdr:row>
      <xdr:rowOff>66676</xdr:rowOff>
    </xdr:from>
    <xdr:to>
      <xdr:col>15</xdr:col>
      <xdr:colOff>733425</xdr:colOff>
      <xdr:row>158</xdr:row>
      <xdr:rowOff>9525</xdr:rowOff>
    </xdr:to>
    <xdr:sp macro="" textlink="">
      <xdr:nvSpPr>
        <xdr:cNvPr id="20" name="Rounded Rectangular Callout 9">
          <a:extLst>
            <a:ext uri="{FF2B5EF4-FFF2-40B4-BE49-F238E27FC236}">
              <a16:creationId xmlns:a16="http://schemas.microsoft.com/office/drawing/2014/main" id="{B039E931-788C-45F0-99DB-06B532D32687}"/>
            </a:ext>
          </a:extLst>
        </xdr:cNvPr>
        <xdr:cNvSpPr/>
      </xdr:nvSpPr>
      <xdr:spPr bwMode="auto">
        <a:xfrm>
          <a:off x="5857875" y="18078451"/>
          <a:ext cx="1266825" cy="1257299"/>
        </a:xfrm>
        <a:prstGeom prst="wedgeRoundRectCallout">
          <a:avLst>
            <a:gd name="adj1" fmla="val -62876"/>
            <a:gd name="adj2" fmla="val 46859"/>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ALL forms (SF424, SF424B, CD511) should have the same Authorized Representative and be signed by that same person. </a:t>
          </a:r>
        </a:p>
      </xdr:txBody>
    </xdr:sp>
    <xdr:clientData/>
  </xdr:twoCellAnchor>
  <xdr:twoCellAnchor>
    <xdr:from>
      <xdr:col>14</xdr:col>
      <xdr:colOff>171450</xdr:colOff>
      <xdr:row>160</xdr:row>
      <xdr:rowOff>57150</xdr:rowOff>
    </xdr:from>
    <xdr:to>
      <xdr:col>15</xdr:col>
      <xdr:colOff>685800</xdr:colOff>
      <xdr:row>168</xdr:row>
      <xdr:rowOff>9525</xdr:rowOff>
    </xdr:to>
    <xdr:sp macro="" textlink="">
      <xdr:nvSpPr>
        <xdr:cNvPr id="22" name="Rounded Rectangular Callout 9">
          <a:extLst>
            <a:ext uri="{FF2B5EF4-FFF2-40B4-BE49-F238E27FC236}">
              <a16:creationId xmlns:a16="http://schemas.microsoft.com/office/drawing/2014/main" id="{A45B4EEC-E853-4D58-82A5-06FE3D31E1E7}"/>
            </a:ext>
          </a:extLst>
        </xdr:cNvPr>
        <xdr:cNvSpPr/>
      </xdr:nvSpPr>
      <xdr:spPr bwMode="auto">
        <a:xfrm>
          <a:off x="5810250" y="19573875"/>
          <a:ext cx="1266825" cy="809625"/>
        </a:xfrm>
        <a:prstGeom prst="wedgeRoundRectCallout">
          <a:avLst>
            <a:gd name="adj1" fmla="val -57602"/>
            <a:gd name="adj2" fmla="val 79364"/>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Please use the E-signable versions of the forms available via grants.gov. </a:t>
          </a:r>
        </a:p>
      </xdr:txBody>
    </xdr:sp>
    <xdr:clientData/>
  </xdr:twoCellAnchor>
  <xdr:twoCellAnchor>
    <xdr:from>
      <xdr:col>14</xdr:col>
      <xdr:colOff>285750</xdr:colOff>
      <xdr:row>174</xdr:row>
      <xdr:rowOff>0</xdr:rowOff>
    </xdr:from>
    <xdr:to>
      <xdr:col>15</xdr:col>
      <xdr:colOff>609600</xdr:colOff>
      <xdr:row>182</xdr:row>
      <xdr:rowOff>133350</xdr:rowOff>
    </xdr:to>
    <xdr:sp macro="" textlink="">
      <xdr:nvSpPr>
        <xdr:cNvPr id="23" name="Rounded Rectangular Callout 9">
          <a:extLst>
            <a:ext uri="{FF2B5EF4-FFF2-40B4-BE49-F238E27FC236}">
              <a16:creationId xmlns:a16="http://schemas.microsoft.com/office/drawing/2014/main" id="{F1CA9733-E2AB-40AC-8DC3-74B422D9C5DB}"/>
            </a:ext>
          </a:extLst>
        </xdr:cNvPr>
        <xdr:cNvSpPr/>
      </xdr:nvSpPr>
      <xdr:spPr bwMode="auto">
        <a:xfrm>
          <a:off x="5924550" y="21088350"/>
          <a:ext cx="1076325" cy="809625"/>
        </a:xfrm>
        <a:prstGeom prst="wedgeRoundRectCallout">
          <a:avLst>
            <a:gd name="adj1" fmla="val -71854"/>
            <a:gd name="adj2" fmla="val 35834"/>
            <a:gd name="adj3" fmla="val 16667"/>
          </a:avLst>
        </a:prstGeom>
        <a:solidFill>
          <a:srgbClr val="FFFF99"/>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t" upright="1"/>
        <a:lstStyle/>
        <a:p>
          <a:pPr algn="l"/>
          <a:r>
            <a:rPr lang="en-US" sz="1000" baseline="0">
              <a:solidFill>
                <a:schemeClr val="accent3">
                  <a:lumMod val="50000"/>
                </a:schemeClr>
              </a:solidFill>
            </a:rPr>
            <a:t>If the grants.gov help desk cannot resolve an issue, contact mdcp@trade.gov.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Apurna@AmWidgetAssoc.org" TargetMode="External"/><Relationship Id="rId1" Type="http://schemas.openxmlformats.org/officeDocument/2006/relationships/hyperlink" Target="mailto:Wwhittle@BARE.org"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3"/>
  <sheetViews>
    <sheetView showOutlineSymbols="0" zoomScale="95" zoomScaleNormal="95" workbookViewId="0">
      <selection activeCell="G5" sqref="G5"/>
    </sheetView>
  </sheetViews>
  <sheetFormatPr defaultColWidth="6.6640625" defaultRowHeight="12.75" x14ac:dyDescent="0.2"/>
  <cols>
    <col min="1" max="1" width="6.6640625" style="263"/>
    <col min="2" max="2" width="12.33203125" style="263" customWidth="1"/>
    <col min="3" max="3" width="11.33203125" style="263" customWidth="1"/>
    <col min="4" max="4" width="33.33203125" style="263" customWidth="1"/>
    <col min="5" max="5" width="1.5546875" style="263" customWidth="1"/>
    <col min="6" max="6" width="17.44140625" style="263" customWidth="1"/>
    <col min="7" max="7" width="16.5546875" style="271" customWidth="1"/>
    <col min="8" max="16384" width="6.6640625" style="263"/>
  </cols>
  <sheetData>
    <row r="2" spans="1:8" ht="36.75" customHeight="1" x14ac:dyDescent="0.2">
      <c r="A2" s="262"/>
      <c r="B2" s="523" t="s">
        <v>0</v>
      </c>
      <c r="C2" s="524"/>
      <c r="D2" s="524"/>
      <c r="E2" s="524"/>
      <c r="F2" s="524"/>
      <c r="G2" s="524"/>
      <c r="H2" s="262"/>
    </row>
    <row r="3" spans="1:8" x14ac:dyDescent="0.2">
      <c r="A3" s="262"/>
      <c r="B3" s="521"/>
      <c r="C3" s="264"/>
      <c r="D3" s="265"/>
      <c r="E3" s="265"/>
      <c r="F3" s="265"/>
      <c r="G3" s="264"/>
      <c r="H3" s="262"/>
    </row>
    <row r="4" spans="1:8" s="2" customFormat="1" x14ac:dyDescent="0.2">
      <c r="A4" s="266"/>
      <c r="B4" s="267" t="s">
        <v>405</v>
      </c>
      <c r="C4" s="267" t="s">
        <v>1</v>
      </c>
      <c r="D4" s="267" t="s">
        <v>2</v>
      </c>
      <c r="E4" s="267"/>
      <c r="F4" s="267" t="s">
        <v>3</v>
      </c>
      <c r="G4" s="267" t="s">
        <v>4</v>
      </c>
      <c r="H4" s="266"/>
    </row>
    <row r="5" spans="1:8" ht="63.75" x14ac:dyDescent="0.2">
      <c r="A5" s="262"/>
      <c r="B5" s="521" t="s">
        <v>10</v>
      </c>
      <c r="C5" s="264" t="s">
        <v>404</v>
      </c>
      <c r="D5" s="264" t="s">
        <v>11</v>
      </c>
      <c r="E5" s="264"/>
      <c r="F5" s="265" t="s">
        <v>6</v>
      </c>
      <c r="G5" s="264" t="s">
        <v>5</v>
      </c>
      <c r="H5" s="262"/>
    </row>
    <row r="6" spans="1:8" ht="63.75" x14ac:dyDescent="0.2">
      <c r="A6" s="262"/>
      <c r="B6" s="521" t="s">
        <v>12</v>
      </c>
      <c r="C6" s="264" t="s">
        <v>404</v>
      </c>
      <c r="D6" s="264" t="s">
        <v>13</v>
      </c>
      <c r="E6" s="264"/>
      <c r="F6" s="265" t="s">
        <v>14</v>
      </c>
      <c r="G6" s="264" t="s">
        <v>5</v>
      </c>
      <c r="H6" s="262"/>
    </row>
    <row r="7" spans="1:8" ht="66.75" customHeight="1" x14ac:dyDescent="0.2">
      <c r="A7" s="262"/>
      <c r="B7" s="521" t="s">
        <v>7</v>
      </c>
      <c r="C7" s="264" t="s">
        <v>404</v>
      </c>
      <c r="D7" s="264" t="s">
        <v>8</v>
      </c>
      <c r="E7" s="264"/>
      <c r="F7" s="264" t="s">
        <v>6</v>
      </c>
      <c r="G7" s="264" t="s">
        <v>9</v>
      </c>
      <c r="H7" s="262"/>
    </row>
    <row r="8" spans="1:8" ht="51" x14ac:dyDescent="0.2">
      <c r="A8" s="262"/>
      <c r="B8" s="521" t="s">
        <v>15</v>
      </c>
      <c r="C8" s="264" t="s">
        <v>404</v>
      </c>
      <c r="D8" s="264" t="s">
        <v>16</v>
      </c>
      <c r="E8" s="264"/>
      <c r="F8" s="264" t="s">
        <v>17</v>
      </c>
      <c r="G8" s="264"/>
      <c r="H8" s="262"/>
    </row>
    <row r="9" spans="1:8" ht="51" x14ac:dyDescent="0.2">
      <c r="A9" s="262"/>
      <c r="B9" s="521" t="s">
        <v>18</v>
      </c>
      <c r="C9" s="264" t="s">
        <v>19</v>
      </c>
      <c r="D9" s="264" t="s">
        <v>20</v>
      </c>
      <c r="E9" s="264"/>
      <c r="F9" s="265" t="s">
        <v>15</v>
      </c>
      <c r="G9" s="264"/>
      <c r="H9" s="262"/>
    </row>
    <row r="10" spans="1:8" ht="51" x14ac:dyDescent="0.2">
      <c r="A10" s="262"/>
      <c r="B10" s="521" t="s">
        <v>21</v>
      </c>
      <c r="C10" s="264" t="s">
        <v>19</v>
      </c>
      <c r="D10" s="264" t="s">
        <v>22</v>
      </c>
      <c r="E10" s="264"/>
      <c r="F10" s="265" t="s">
        <v>15</v>
      </c>
      <c r="G10" s="264" t="s">
        <v>5</v>
      </c>
      <c r="H10" s="262"/>
    </row>
    <row r="11" spans="1:8" x14ac:dyDescent="0.2">
      <c r="A11" s="262"/>
      <c r="B11" s="268"/>
      <c r="C11" s="262"/>
      <c r="D11" s="269"/>
      <c r="E11" s="269"/>
      <c r="F11" s="262"/>
      <c r="G11" s="269"/>
      <c r="H11" s="262"/>
    </row>
    <row r="12" spans="1:8" x14ac:dyDescent="0.2">
      <c r="B12" s="270"/>
      <c r="D12" s="271"/>
      <c r="E12" s="271"/>
    </row>
    <row r="13" spans="1:8" x14ac:dyDescent="0.2">
      <c r="B13" s="270"/>
    </row>
    <row r="14" spans="1:8" x14ac:dyDescent="0.2">
      <c r="B14" s="270"/>
    </row>
    <row r="15" spans="1:8" x14ac:dyDescent="0.2">
      <c r="B15" s="270"/>
    </row>
    <row r="16" spans="1:8" x14ac:dyDescent="0.2">
      <c r="B16" s="270"/>
    </row>
    <row r="17" spans="2:2" x14ac:dyDescent="0.2">
      <c r="B17" s="272"/>
    </row>
    <row r="18" spans="2:2" x14ac:dyDescent="0.2">
      <c r="B18" s="273">
        <v>45009</v>
      </c>
    </row>
    <row r="19" spans="2:2" x14ac:dyDescent="0.2">
      <c r="B19" s="270"/>
    </row>
    <row r="20" spans="2:2" x14ac:dyDescent="0.2">
      <c r="B20" s="270"/>
    </row>
    <row r="21" spans="2:2" x14ac:dyDescent="0.2">
      <c r="B21" s="270"/>
    </row>
    <row r="22" spans="2:2" x14ac:dyDescent="0.2">
      <c r="B22" s="270"/>
    </row>
    <row r="23" spans="2:2" x14ac:dyDescent="0.2">
      <c r="B23" s="270"/>
    </row>
  </sheetData>
  <mergeCells count="1">
    <mergeCell ref="B2:G2"/>
  </mergeCells>
  <phoneticPr fontId="17" type="noConversion"/>
  <pageMargins left="0.25" right="0.25" top="0.75" bottom="0.75" header="0.3" footer="0.3"/>
  <pageSetup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76"/>
  <sheetViews>
    <sheetView showOutlineSymbols="0" zoomScale="91" zoomScaleNormal="91" workbookViewId="0">
      <selection activeCell="I48" sqref="I48:I49"/>
    </sheetView>
  </sheetViews>
  <sheetFormatPr defaultColWidth="6.6640625" defaultRowHeight="11.25" x14ac:dyDescent="0.2"/>
  <cols>
    <col min="1" max="1" width="2" style="192" customWidth="1"/>
    <col min="2" max="2" width="13.109375" style="1" customWidth="1"/>
    <col min="3" max="3" width="12.77734375" style="1" customWidth="1"/>
    <col min="4" max="5" width="3.109375" style="1" customWidth="1"/>
    <col min="6" max="6" width="2.109375" style="1" customWidth="1"/>
    <col min="7" max="8" width="3.88671875" style="1" customWidth="1"/>
    <col min="9" max="9" width="3.44140625" style="1" customWidth="1"/>
    <col min="10" max="10" width="3.6640625" style="1" customWidth="1"/>
    <col min="11" max="11" width="9.44140625" style="1" customWidth="1"/>
    <col min="12" max="12" width="4.5546875" style="1" bestFit="1" customWidth="1"/>
    <col min="13" max="13" width="4.6640625" style="1" customWidth="1"/>
    <col min="14" max="14" width="4.33203125" style="1" customWidth="1"/>
    <col min="15" max="15" width="4.109375" style="1" customWidth="1"/>
    <col min="16" max="16" width="5.33203125" style="1" customWidth="1"/>
    <col min="17" max="17" width="5.21875" style="1" customWidth="1"/>
    <col min="18" max="18" width="4.21875" style="1" customWidth="1"/>
    <col min="19" max="19" width="3.88671875" style="1" customWidth="1"/>
    <col min="20" max="20" width="4.5546875" style="1" customWidth="1"/>
    <col min="21" max="21" width="5" style="1" customWidth="1"/>
    <col min="22" max="22" width="4.21875" style="1" customWidth="1"/>
    <col min="23" max="23" width="4" style="1" customWidth="1"/>
    <col min="24" max="24" width="4.5546875" style="1" customWidth="1"/>
    <col min="25" max="25" width="4.44140625" style="1" customWidth="1"/>
    <col min="26" max="26" width="4.33203125" style="1" customWidth="1"/>
    <col min="27" max="27" width="4.21875" style="1" customWidth="1"/>
    <col min="28" max="28" width="4.5546875" style="1" customWidth="1"/>
    <col min="29" max="29" width="4.6640625" style="1" customWidth="1"/>
    <col min="30" max="30" width="4.33203125" style="1" customWidth="1"/>
    <col min="31" max="31" width="4.21875" style="1" customWidth="1"/>
    <col min="32" max="33" width="0.33203125" style="1" customWidth="1"/>
    <col min="34" max="16384" width="6.6640625" style="1"/>
  </cols>
  <sheetData>
    <row r="1" spans="1:32" ht="15.75" x14ac:dyDescent="0.25">
      <c r="A1" s="210"/>
      <c r="B1" s="127" t="s">
        <v>25</v>
      </c>
      <c r="C1" s="126"/>
      <c r="D1" s="126"/>
      <c r="E1" s="126"/>
      <c r="F1" s="126"/>
      <c r="G1" s="126"/>
      <c r="H1" s="126"/>
      <c r="I1" s="126"/>
      <c r="J1" s="126"/>
      <c r="L1" s="126"/>
      <c r="M1" s="126"/>
      <c r="N1" s="126"/>
      <c r="O1" s="126"/>
      <c r="P1" s="126"/>
      <c r="Q1" s="126"/>
      <c r="R1" s="126"/>
      <c r="S1" s="126"/>
      <c r="T1" s="126"/>
      <c r="U1" s="126"/>
      <c r="V1" s="126"/>
      <c r="W1" s="126"/>
      <c r="X1" s="126"/>
      <c r="Y1" s="126"/>
      <c r="Z1" s="126"/>
      <c r="AA1" s="126"/>
      <c r="AB1" s="126"/>
      <c r="AC1" s="126"/>
      <c r="AD1" s="126"/>
      <c r="AE1" s="126"/>
    </row>
    <row r="2" spans="1:32" x14ac:dyDescent="0.2">
      <c r="A2" s="210"/>
      <c r="B2" s="174" t="s">
        <v>26</v>
      </c>
    </row>
    <row r="3" spans="1:32" x14ac:dyDescent="0.2">
      <c r="A3" s="210"/>
      <c r="B3" s="123" t="s">
        <v>27</v>
      </c>
    </row>
    <row r="4" spans="1:32" x14ac:dyDescent="0.2">
      <c r="A4" s="210"/>
      <c r="B4" s="124" t="s">
        <v>28</v>
      </c>
    </row>
    <row r="5" spans="1:32" ht="12.75" x14ac:dyDescent="0.2">
      <c r="A5" s="210"/>
      <c r="B5" s="2"/>
      <c r="C5" s="2"/>
      <c r="D5" s="2"/>
      <c r="E5" s="2"/>
      <c r="F5" s="2"/>
      <c r="G5" s="2"/>
      <c r="H5" s="2"/>
      <c r="I5" s="2"/>
      <c r="J5" s="2"/>
      <c r="K5" s="2"/>
      <c r="L5" s="2"/>
      <c r="M5" s="2"/>
      <c r="N5" s="2"/>
      <c r="O5" s="2"/>
      <c r="P5" s="2"/>
      <c r="Q5" s="2"/>
      <c r="R5" s="2"/>
      <c r="S5" s="2"/>
      <c r="T5" s="2"/>
      <c r="U5" s="2"/>
      <c r="V5" s="2"/>
      <c r="W5" s="2"/>
      <c r="X5" s="2"/>
      <c r="Y5" s="2"/>
      <c r="Z5" s="2"/>
      <c r="AA5" s="2"/>
      <c r="AB5" s="2"/>
      <c r="AC5" s="2"/>
      <c r="AD5" s="2"/>
      <c r="AE5" s="211"/>
      <c r="AF5" s="1" t="s">
        <v>29</v>
      </c>
    </row>
    <row r="6" spans="1:32" ht="12.75" x14ac:dyDescent="0.2">
      <c r="A6" s="212"/>
      <c r="B6" s="213"/>
      <c r="C6" s="213"/>
      <c r="D6" s="213"/>
      <c r="E6" s="213"/>
      <c r="F6" s="213"/>
      <c r="G6" s="213"/>
      <c r="H6" s="213"/>
      <c r="I6" s="213"/>
      <c r="J6" s="213"/>
      <c r="K6" s="387"/>
      <c r="L6" s="215" t="s">
        <v>30</v>
      </c>
      <c r="M6" s="215"/>
      <c r="N6" s="215"/>
      <c r="O6" s="502"/>
      <c r="P6" s="215" t="s">
        <v>31</v>
      </c>
      <c r="Q6" s="215"/>
      <c r="R6" s="215"/>
      <c r="S6" s="502"/>
      <c r="T6" s="215" t="s">
        <v>32</v>
      </c>
      <c r="U6" s="215"/>
      <c r="V6" s="215"/>
      <c r="W6" s="502"/>
      <c r="X6" s="215" t="s">
        <v>33</v>
      </c>
      <c r="Y6" s="215"/>
      <c r="Z6" s="215"/>
      <c r="AA6" s="502"/>
      <c r="AB6" s="215" t="s">
        <v>34</v>
      </c>
      <c r="AC6" s="215"/>
      <c r="AD6" s="215"/>
      <c r="AE6" s="502"/>
      <c r="AF6" s="217"/>
    </row>
    <row r="7" spans="1:32" ht="12.75" x14ac:dyDescent="0.2">
      <c r="A7" s="218"/>
      <c r="B7" s="219"/>
      <c r="C7" s="219"/>
      <c r="D7" s="220"/>
      <c r="E7" s="219"/>
      <c r="F7" s="219"/>
      <c r="G7" s="219"/>
      <c r="H7" s="219"/>
      <c r="I7" s="219"/>
      <c r="J7" s="219"/>
      <c r="K7" s="388"/>
      <c r="L7" s="251"/>
      <c r="M7" s="214" t="s">
        <v>35</v>
      </c>
      <c r="N7" s="215"/>
      <c r="O7" s="502"/>
      <c r="P7" s="251"/>
      <c r="Q7" s="214" t="s">
        <v>35</v>
      </c>
      <c r="R7" s="215"/>
      <c r="S7" s="502"/>
      <c r="T7" s="251"/>
      <c r="U7" s="214" t="s">
        <v>35</v>
      </c>
      <c r="V7" s="215"/>
      <c r="W7" s="502"/>
      <c r="X7" s="251"/>
      <c r="Y7" s="214" t="s">
        <v>35</v>
      </c>
      <c r="Z7" s="215"/>
      <c r="AA7" s="502"/>
      <c r="AB7" s="251"/>
      <c r="AC7" s="214" t="s">
        <v>35</v>
      </c>
      <c r="AD7" s="215"/>
      <c r="AE7" s="502"/>
      <c r="AF7" s="217"/>
    </row>
    <row r="8" spans="1:32" ht="12.75" x14ac:dyDescent="0.2">
      <c r="A8" s="218"/>
      <c r="B8" s="222" t="s">
        <v>36</v>
      </c>
      <c r="C8" s="222"/>
      <c r="D8" s="222"/>
      <c r="E8" s="222"/>
      <c r="F8" s="222"/>
      <c r="G8" s="222"/>
      <c r="H8" s="222"/>
      <c r="I8" s="222"/>
      <c r="J8" s="222"/>
      <c r="K8" s="389"/>
      <c r="L8" s="461" t="s">
        <v>37</v>
      </c>
      <c r="M8" s="214" t="s">
        <v>38</v>
      </c>
      <c r="N8" s="215"/>
      <c r="O8" s="503" t="s">
        <v>39</v>
      </c>
      <c r="P8" s="461" t="s">
        <v>37</v>
      </c>
      <c r="Q8" s="214" t="s">
        <v>38</v>
      </c>
      <c r="R8" s="215"/>
      <c r="S8" s="503" t="s">
        <v>39</v>
      </c>
      <c r="T8" s="461" t="s">
        <v>37</v>
      </c>
      <c r="U8" s="214" t="s">
        <v>38</v>
      </c>
      <c r="V8" s="215"/>
      <c r="W8" s="503" t="s">
        <v>39</v>
      </c>
      <c r="X8" s="461" t="s">
        <v>37</v>
      </c>
      <c r="Y8" s="214" t="s">
        <v>38</v>
      </c>
      <c r="Z8" s="215"/>
      <c r="AA8" s="503" t="s">
        <v>39</v>
      </c>
      <c r="AB8" s="461" t="s">
        <v>37</v>
      </c>
      <c r="AC8" s="214" t="s">
        <v>38</v>
      </c>
      <c r="AD8" s="215"/>
      <c r="AE8" s="503" t="s">
        <v>39</v>
      </c>
      <c r="AF8" s="217"/>
    </row>
    <row r="9" spans="1:32" ht="13.5" thickBot="1" x14ac:dyDescent="0.25">
      <c r="A9" s="223" t="s">
        <v>40</v>
      </c>
      <c r="B9" s="512" t="s">
        <v>41</v>
      </c>
      <c r="C9" s="224"/>
      <c r="D9" s="224"/>
      <c r="E9" s="224"/>
      <c r="F9" s="224"/>
      <c r="G9" s="224"/>
      <c r="H9" s="224"/>
      <c r="I9" s="224"/>
      <c r="J9" s="224"/>
      <c r="K9" s="390"/>
      <c r="L9" s="509" t="s">
        <v>42</v>
      </c>
      <c r="M9" s="510" t="s">
        <v>43</v>
      </c>
      <c r="N9" s="510" t="s">
        <v>23</v>
      </c>
      <c r="O9" s="511" t="s">
        <v>44</v>
      </c>
      <c r="P9" s="509" t="s">
        <v>42</v>
      </c>
      <c r="Q9" s="510" t="s">
        <v>43</v>
      </c>
      <c r="R9" s="510" t="s">
        <v>23</v>
      </c>
      <c r="S9" s="511" t="s">
        <v>44</v>
      </c>
      <c r="T9" s="509" t="s">
        <v>42</v>
      </c>
      <c r="U9" s="510" t="s">
        <v>43</v>
      </c>
      <c r="V9" s="510" t="s">
        <v>23</v>
      </c>
      <c r="W9" s="511" t="s">
        <v>44</v>
      </c>
      <c r="X9" s="509" t="s">
        <v>42</v>
      </c>
      <c r="Y9" s="510" t="s">
        <v>43</v>
      </c>
      <c r="Z9" s="510" t="s">
        <v>23</v>
      </c>
      <c r="AA9" s="511" t="s">
        <v>44</v>
      </c>
      <c r="AB9" s="509" t="s">
        <v>42</v>
      </c>
      <c r="AC9" s="510" t="s">
        <v>43</v>
      </c>
      <c r="AD9" s="510" t="s">
        <v>23</v>
      </c>
      <c r="AE9" s="511" t="s">
        <v>44</v>
      </c>
      <c r="AF9" s="217"/>
    </row>
    <row r="10" spans="1:32" ht="12" thickTop="1" x14ac:dyDescent="0.2">
      <c r="A10" s="225"/>
      <c r="B10" s="125"/>
      <c r="C10" s="108"/>
      <c r="D10" s="94" t="s">
        <v>45</v>
      </c>
      <c r="E10" s="95"/>
      <c r="F10" s="95"/>
      <c r="G10" s="96"/>
      <c r="H10" s="94" t="s">
        <v>46</v>
      </c>
      <c r="I10" s="95"/>
      <c r="J10" s="96"/>
      <c r="K10" s="97"/>
      <c r="L10" s="98"/>
      <c r="M10" s="98"/>
      <c r="N10" s="98"/>
      <c r="O10" s="414"/>
      <c r="P10" s="98"/>
      <c r="Q10" s="98"/>
      <c r="R10" s="98"/>
      <c r="S10" s="414"/>
      <c r="T10" s="98"/>
      <c r="U10" s="98"/>
      <c r="V10" s="98"/>
      <c r="W10" s="414"/>
      <c r="X10" s="98"/>
      <c r="Y10" s="98"/>
      <c r="Z10" s="98"/>
      <c r="AA10" s="414"/>
      <c r="AB10" s="98"/>
      <c r="AC10" s="98"/>
      <c r="AD10" s="98"/>
      <c r="AE10" s="99"/>
      <c r="AF10" s="217"/>
    </row>
    <row r="11" spans="1:32" ht="33.75" x14ac:dyDescent="0.2">
      <c r="A11" s="407"/>
      <c r="B11" s="408" t="s">
        <v>47</v>
      </c>
      <c r="C11" s="409"/>
      <c r="D11" s="100" t="s">
        <v>48</v>
      </c>
      <c r="E11" s="100" t="s">
        <v>49</v>
      </c>
      <c r="F11" s="100" t="s">
        <v>50</v>
      </c>
      <c r="G11" s="100" t="s">
        <v>51</v>
      </c>
      <c r="H11" s="100" t="s">
        <v>52</v>
      </c>
      <c r="I11" s="100" t="s">
        <v>53</v>
      </c>
      <c r="J11" s="100" t="s">
        <v>54</v>
      </c>
      <c r="K11" s="381" t="s">
        <v>55</v>
      </c>
      <c r="L11" s="98"/>
      <c r="M11" s="98"/>
      <c r="N11" s="98"/>
      <c r="O11" s="414"/>
      <c r="P11" s="98"/>
      <c r="Q11" s="98"/>
      <c r="R11" s="98"/>
      <c r="S11" s="414"/>
      <c r="T11" s="98"/>
      <c r="U11" s="98"/>
      <c r="V11" s="98"/>
      <c r="W11" s="414"/>
      <c r="X11" s="98"/>
      <c r="Y11" s="98"/>
      <c r="Z11" s="98"/>
      <c r="AA11" s="414"/>
      <c r="AB11" s="98"/>
      <c r="AC11" s="98"/>
      <c r="AD11" s="98"/>
      <c r="AE11" s="99"/>
      <c r="AF11" s="217"/>
    </row>
    <row r="12" spans="1:32" ht="75" x14ac:dyDescent="0.2">
      <c r="A12" s="226"/>
      <c r="B12" s="109" t="s">
        <v>56</v>
      </c>
      <c r="C12" s="410" t="s">
        <v>57</v>
      </c>
      <c r="D12" s="101" t="s">
        <v>58</v>
      </c>
      <c r="E12" s="102" t="s">
        <v>59</v>
      </c>
      <c r="F12" s="101" t="s">
        <v>60</v>
      </c>
      <c r="G12" s="103" t="s">
        <v>61</v>
      </c>
      <c r="H12" s="103" t="s">
        <v>62</v>
      </c>
      <c r="I12" s="102" t="s">
        <v>63</v>
      </c>
      <c r="J12" s="101" t="s">
        <v>64</v>
      </c>
      <c r="K12" s="104" t="s">
        <v>65</v>
      </c>
      <c r="L12" s="122"/>
      <c r="M12" s="105"/>
      <c r="N12" s="105"/>
      <c r="O12" s="415"/>
      <c r="P12" s="105"/>
      <c r="Q12" s="105"/>
      <c r="R12" s="105"/>
      <c r="S12" s="435"/>
      <c r="T12" s="105"/>
      <c r="U12" s="105"/>
      <c r="V12" s="105"/>
      <c r="W12" s="435"/>
      <c r="X12" s="105"/>
      <c r="Y12" s="105"/>
      <c r="Z12" s="105"/>
      <c r="AA12" s="435"/>
      <c r="AB12" s="105"/>
      <c r="AC12" s="105"/>
      <c r="AD12" s="105"/>
      <c r="AE12" s="227"/>
      <c r="AF12" s="217"/>
    </row>
    <row r="13" spans="1:32" x14ac:dyDescent="0.2">
      <c r="A13" s="228">
        <v>0</v>
      </c>
      <c r="B13" s="110"/>
      <c r="C13" s="110"/>
      <c r="D13" s="15"/>
      <c r="E13" s="15"/>
      <c r="F13" s="15"/>
      <c r="G13" s="14">
        <f>IF(D13&gt;0,(D13+E13)*F13,0)</f>
        <v>0</v>
      </c>
      <c r="H13" s="15"/>
      <c r="I13" s="15"/>
      <c r="J13" s="15"/>
      <c r="K13" s="383">
        <f>(G13+H13+I13)*J13</f>
        <v>0</v>
      </c>
      <c r="L13" s="14">
        <f>$K13</f>
        <v>0</v>
      </c>
      <c r="M13" s="14"/>
      <c r="N13" s="14"/>
      <c r="O13" s="416"/>
      <c r="P13" s="14">
        <f>$K13</f>
        <v>0</v>
      </c>
      <c r="Q13" s="14"/>
      <c r="R13" s="14"/>
      <c r="S13" s="416"/>
      <c r="T13" s="14">
        <f>$K13</f>
        <v>0</v>
      </c>
      <c r="U13" s="14"/>
      <c r="V13" s="14"/>
      <c r="W13" s="416"/>
      <c r="X13" s="14">
        <f>$K13</f>
        <v>0</v>
      </c>
      <c r="Y13" s="14"/>
      <c r="Z13" s="14"/>
      <c r="AA13" s="416"/>
      <c r="AB13" s="14">
        <f>$K13</f>
        <v>0</v>
      </c>
      <c r="AC13" s="14"/>
      <c r="AD13" s="14"/>
      <c r="AE13" s="16"/>
      <c r="AF13" s="217"/>
    </row>
    <row r="14" spans="1:32" x14ac:dyDescent="0.2">
      <c r="A14" s="228">
        <v>0</v>
      </c>
      <c r="B14" s="110"/>
      <c r="C14" s="110"/>
      <c r="D14" s="15"/>
      <c r="E14" s="15"/>
      <c r="F14" s="15"/>
      <c r="G14" s="14">
        <f>IF(D14&gt;0,(D14+E14)*F14,0)</f>
        <v>0</v>
      </c>
      <c r="H14" s="15"/>
      <c r="I14" s="15"/>
      <c r="J14" s="15"/>
      <c r="K14" s="383">
        <f>(G14+H14+I14)*J14</f>
        <v>0</v>
      </c>
      <c r="L14" s="14">
        <f>$K14</f>
        <v>0</v>
      </c>
      <c r="M14" s="14"/>
      <c r="N14" s="14"/>
      <c r="O14" s="416"/>
      <c r="P14" s="14">
        <f>$K14</f>
        <v>0</v>
      </c>
      <c r="Q14" s="14"/>
      <c r="R14" s="14"/>
      <c r="S14" s="416"/>
      <c r="T14" s="14">
        <f>$K14</f>
        <v>0</v>
      </c>
      <c r="U14" s="14"/>
      <c r="V14" s="14"/>
      <c r="W14" s="416"/>
      <c r="X14" s="14">
        <f>$K14</f>
        <v>0</v>
      </c>
      <c r="Y14" s="14"/>
      <c r="Z14" s="14"/>
      <c r="AA14" s="416"/>
      <c r="AB14" s="14">
        <f>$K14</f>
        <v>0</v>
      </c>
      <c r="AC14" s="14"/>
      <c r="AD14" s="14"/>
      <c r="AE14" s="16"/>
      <c r="AF14" s="217"/>
    </row>
    <row r="15" spans="1:32" x14ac:dyDescent="0.2">
      <c r="A15" s="194"/>
      <c r="B15" s="111" t="s">
        <v>66</v>
      </c>
      <c r="C15" s="111"/>
      <c r="D15" s="107"/>
      <c r="E15" s="107"/>
      <c r="F15" s="107"/>
      <c r="G15" s="106"/>
      <c r="H15" s="107"/>
      <c r="I15" s="107"/>
      <c r="J15" s="107"/>
      <c r="K15" s="391"/>
      <c r="L15" s="155">
        <f t="shared" ref="L15:AE15" si="0">SUM(L13:L14)</f>
        <v>0</v>
      </c>
      <c r="M15" s="155">
        <f t="shared" si="0"/>
        <v>0</v>
      </c>
      <c r="N15" s="155">
        <f t="shared" si="0"/>
        <v>0</v>
      </c>
      <c r="O15" s="417">
        <f t="shared" si="0"/>
        <v>0</v>
      </c>
      <c r="P15" s="155">
        <f t="shared" si="0"/>
        <v>0</v>
      </c>
      <c r="Q15" s="155">
        <f t="shared" si="0"/>
        <v>0</v>
      </c>
      <c r="R15" s="155">
        <f t="shared" si="0"/>
        <v>0</v>
      </c>
      <c r="S15" s="417">
        <f t="shared" si="0"/>
        <v>0</v>
      </c>
      <c r="T15" s="155">
        <f t="shared" si="0"/>
        <v>0</v>
      </c>
      <c r="U15" s="155">
        <f t="shared" si="0"/>
        <v>0</v>
      </c>
      <c r="V15" s="155">
        <f t="shared" si="0"/>
        <v>0</v>
      </c>
      <c r="W15" s="417">
        <f t="shared" si="0"/>
        <v>0</v>
      </c>
      <c r="X15" s="155">
        <f t="shared" si="0"/>
        <v>0</v>
      </c>
      <c r="Y15" s="155">
        <f t="shared" si="0"/>
        <v>0</v>
      </c>
      <c r="Z15" s="155">
        <f t="shared" si="0"/>
        <v>0</v>
      </c>
      <c r="AA15" s="417">
        <f t="shared" si="0"/>
        <v>0</v>
      </c>
      <c r="AB15" s="155">
        <f t="shared" si="0"/>
        <v>0</v>
      </c>
      <c r="AC15" s="155">
        <f t="shared" si="0"/>
        <v>0</v>
      </c>
      <c r="AD15" s="155">
        <f t="shared" si="0"/>
        <v>0</v>
      </c>
      <c r="AE15" s="156">
        <f t="shared" si="0"/>
        <v>0</v>
      </c>
      <c r="AF15" s="217"/>
    </row>
    <row r="16" spans="1:32" ht="66.75" x14ac:dyDescent="0.2">
      <c r="A16" s="193">
        <v>1</v>
      </c>
      <c r="B16" s="110" t="s">
        <v>67</v>
      </c>
      <c r="C16" s="176" t="s">
        <v>68</v>
      </c>
      <c r="D16" s="177">
        <v>208</v>
      </c>
      <c r="E16" s="177">
        <v>94</v>
      </c>
      <c r="F16" s="177">
        <v>4</v>
      </c>
      <c r="G16" s="119">
        <f>IF(D16&gt;0,(D16+E16)*F16,0)</f>
        <v>1208</v>
      </c>
      <c r="H16" s="177">
        <v>1043</v>
      </c>
      <c r="I16" s="177">
        <v>100</v>
      </c>
      <c r="J16" s="177">
        <v>1</v>
      </c>
      <c r="K16" s="384">
        <f>(G16+H16+I16)*J16</f>
        <v>2351</v>
      </c>
      <c r="L16" s="119">
        <v>0</v>
      </c>
      <c r="M16" s="121"/>
      <c r="N16" s="121"/>
      <c r="O16" s="418"/>
      <c r="P16" s="121">
        <f>$K16</f>
        <v>2351</v>
      </c>
      <c r="Q16" s="121"/>
      <c r="R16" s="121"/>
      <c r="S16" s="418"/>
      <c r="T16" s="121">
        <f>$K16</f>
        <v>2351</v>
      </c>
      <c r="U16" s="121"/>
      <c r="V16" s="121"/>
      <c r="W16" s="418"/>
      <c r="X16" s="121">
        <f>$K16</f>
        <v>2351</v>
      </c>
      <c r="Y16" s="121"/>
      <c r="Z16" s="121"/>
      <c r="AA16" s="418"/>
      <c r="AB16" s="121">
        <v>0</v>
      </c>
      <c r="AC16" s="121"/>
      <c r="AD16" s="121"/>
      <c r="AE16" s="128"/>
      <c r="AF16" s="217"/>
    </row>
    <row r="17" spans="1:32" ht="66.75" x14ac:dyDescent="0.2">
      <c r="A17" s="193">
        <v>2</v>
      </c>
      <c r="B17" s="110" t="s">
        <v>69</v>
      </c>
      <c r="C17" s="176" t="s">
        <v>70</v>
      </c>
      <c r="D17" s="177">
        <v>208</v>
      </c>
      <c r="E17" s="177">
        <v>94</v>
      </c>
      <c r="F17" s="177">
        <v>6</v>
      </c>
      <c r="G17" s="119">
        <f t="shared" ref="G17:G20" si="1">IF(D17&gt;0,(D17+E17)*F17,0)</f>
        <v>1812</v>
      </c>
      <c r="H17" s="177">
        <v>1043</v>
      </c>
      <c r="I17" s="177">
        <v>100</v>
      </c>
      <c r="J17" s="589">
        <v>10</v>
      </c>
      <c r="K17" s="384">
        <f t="shared" ref="K17:K20" si="2">(G17+H17+I17)*J17</f>
        <v>29550</v>
      </c>
      <c r="L17" s="119"/>
      <c r="M17" s="121"/>
      <c r="N17" s="121"/>
      <c r="O17" s="418"/>
      <c r="P17" s="121">
        <f>$K17</f>
        <v>29550</v>
      </c>
      <c r="Q17" s="121"/>
      <c r="R17" s="121"/>
      <c r="S17" s="418"/>
      <c r="T17" s="121">
        <f>$K17</f>
        <v>29550</v>
      </c>
      <c r="U17" s="121"/>
      <c r="V17" s="121"/>
      <c r="W17" s="418"/>
      <c r="X17" s="121">
        <f>$K17</f>
        <v>29550</v>
      </c>
      <c r="Y17" s="121"/>
      <c r="Z17" s="121"/>
      <c r="AA17" s="418"/>
      <c r="AB17" s="119">
        <v>0</v>
      </c>
      <c r="AC17" s="121">
        <v>0</v>
      </c>
      <c r="AD17" s="121"/>
      <c r="AE17" s="128"/>
      <c r="AF17" s="217"/>
    </row>
    <row r="18" spans="1:32" ht="44.25" x14ac:dyDescent="0.2">
      <c r="A18" s="193">
        <v>3</v>
      </c>
      <c r="B18" s="110" t="s">
        <v>71</v>
      </c>
      <c r="C18" s="176" t="s">
        <v>72</v>
      </c>
      <c r="D18" s="177">
        <v>208</v>
      </c>
      <c r="E18" s="177">
        <v>94</v>
      </c>
      <c r="F18" s="177">
        <v>6</v>
      </c>
      <c r="G18" s="119">
        <f t="shared" si="1"/>
        <v>1812</v>
      </c>
      <c r="H18" s="177">
        <v>1043</v>
      </c>
      <c r="I18" s="177">
        <v>100</v>
      </c>
      <c r="J18" s="177">
        <v>1</v>
      </c>
      <c r="K18" s="384">
        <f t="shared" si="2"/>
        <v>2955</v>
      </c>
      <c r="L18" s="119"/>
      <c r="M18" s="121"/>
      <c r="N18" s="121"/>
      <c r="O18" s="418"/>
      <c r="P18" s="121">
        <f>$K18</f>
        <v>2955</v>
      </c>
      <c r="Q18" s="121"/>
      <c r="R18" s="121"/>
      <c r="S18" s="418"/>
      <c r="T18" s="121"/>
      <c r="U18" s="121"/>
      <c r="V18" s="121">
        <f>$K18</f>
        <v>2955</v>
      </c>
      <c r="W18" s="418"/>
      <c r="X18" s="121"/>
      <c r="Y18" s="121"/>
      <c r="Z18" s="121">
        <f>$K18</f>
        <v>2955</v>
      </c>
      <c r="AA18" s="418"/>
      <c r="AB18" s="121"/>
      <c r="AC18" s="121"/>
      <c r="AD18" s="121">
        <v>0</v>
      </c>
      <c r="AE18" s="128"/>
      <c r="AF18" s="217"/>
    </row>
    <row r="19" spans="1:32" ht="88.5" x14ac:dyDescent="0.2">
      <c r="A19" s="193">
        <v>4</v>
      </c>
      <c r="B19" s="520" t="s">
        <v>73</v>
      </c>
      <c r="C19" s="176" t="s">
        <v>74</v>
      </c>
      <c r="D19" s="177">
        <v>233</v>
      </c>
      <c r="E19" s="177">
        <v>140</v>
      </c>
      <c r="F19" s="177">
        <v>5</v>
      </c>
      <c r="G19" s="119">
        <f t="shared" si="1"/>
        <v>1865</v>
      </c>
      <c r="H19" s="177">
        <v>961</v>
      </c>
      <c r="I19" s="177">
        <v>100</v>
      </c>
      <c r="J19" s="589">
        <v>7</v>
      </c>
      <c r="K19" s="384">
        <f t="shared" si="2"/>
        <v>20482</v>
      </c>
      <c r="L19" s="119"/>
      <c r="M19" s="121"/>
      <c r="N19" s="121"/>
      <c r="O19" s="418"/>
      <c r="P19" s="121">
        <f>$K19</f>
        <v>20482</v>
      </c>
      <c r="Q19" s="121"/>
      <c r="R19" s="121"/>
      <c r="S19" s="418"/>
      <c r="T19" s="121">
        <f>$K19</f>
        <v>20482</v>
      </c>
      <c r="U19" s="121"/>
      <c r="V19" s="121"/>
      <c r="W19" s="418"/>
      <c r="X19" s="119">
        <v>0</v>
      </c>
      <c r="Y19" s="121">
        <v>0</v>
      </c>
      <c r="Z19" s="121"/>
      <c r="AA19" s="418"/>
      <c r="AB19" s="121">
        <f>$K19</f>
        <v>20482</v>
      </c>
      <c r="AC19" s="121"/>
      <c r="AD19" s="121"/>
      <c r="AE19" s="128"/>
      <c r="AF19" s="217"/>
    </row>
    <row r="20" spans="1:32" ht="43.5" x14ac:dyDescent="0.2">
      <c r="A20" s="193">
        <v>5</v>
      </c>
      <c r="B20" s="176" t="s">
        <v>75</v>
      </c>
      <c r="C20" s="176" t="s">
        <v>72</v>
      </c>
      <c r="D20" s="177">
        <v>233</v>
      </c>
      <c r="E20" s="177">
        <v>140</v>
      </c>
      <c r="F20" s="177">
        <v>5</v>
      </c>
      <c r="G20" s="119">
        <f t="shared" si="1"/>
        <v>1865</v>
      </c>
      <c r="H20" s="177">
        <v>961</v>
      </c>
      <c r="I20" s="177">
        <v>100</v>
      </c>
      <c r="J20" s="177">
        <v>1</v>
      </c>
      <c r="K20" s="384">
        <f t="shared" si="2"/>
        <v>2926</v>
      </c>
      <c r="L20" s="119"/>
      <c r="M20" s="121"/>
      <c r="N20" s="121"/>
      <c r="O20" s="418"/>
      <c r="P20" s="121"/>
      <c r="Q20" s="121" t="s">
        <v>76</v>
      </c>
      <c r="R20" s="121"/>
      <c r="S20" s="418"/>
      <c r="T20" s="121"/>
      <c r="U20" s="121"/>
      <c r="V20" s="121">
        <f>$K20</f>
        <v>2926</v>
      </c>
      <c r="W20" s="418"/>
      <c r="X20" s="121"/>
      <c r="Y20" s="121"/>
      <c r="Z20" s="121">
        <v>0</v>
      </c>
      <c r="AA20" s="418"/>
      <c r="AB20" s="121"/>
      <c r="AC20" s="121"/>
      <c r="AD20" s="121">
        <f>$K20</f>
        <v>2926</v>
      </c>
      <c r="AE20" s="128"/>
      <c r="AF20" s="217"/>
    </row>
    <row r="21" spans="1:32" x14ac:dyDescent="0.2">
      <c r="A21" s="193"/>
      <c r="B21" s="176"/>
      <c r="C21" s="176"/>
      <c r="D21" s="177"/>
      <c r="E21" s="177"/>
      <c r="F21" s="177"/>
      <c r="G21" s="14"/>
      <c r="H21" s="177"/>
      <c r="I21" s="177"/>
      <c r="J21" s="15"/>
      <c r="K21" s="383"/>
      <c r="L21" s="119"/>
      <c r="M21" s="119"/>
      <c r="N21" s="119"/>
      <c r="O21" s="419"/>
      <c r="P21" s="119"/>
      <c r="Q21" s="119"/>
      <c r="R21" s="119"/>
      <c r="S21" s="419"/>
      <c r="T21" s="119"/>
      <c r="U21" s="119"/>
      <c r="V21" s="119"/>
      <c r="W21" s="419"/>
      <c r="X21" s="119"/>
      <c r="Y21" s="119"/>
      <c r="Z21" s="119"/>
      <c r="AA21" s="419"/>
      <c r="AB21" s="119"/>
      <c r="AC21" s="119"/>
      <c r="AD21" s="119"/>
      <c r="AE21" s="129"/>
      <c r="AF21" s="217"/>
    </row>
    <row r="22" spans="1:32" x14ac:dyDescent="0.2">
      <c r="A22" s="194"/>
      <c r="B22" s="111" t="s">
        <v>77</v>
      </c>
      <c r="C22" s="111"/>
      <c r="D22" s="107"/>
      <c r="E22" s="107"/>
      <c r="F22" s="107"/>
      <c r="G22" s="106"/>
      <c r="H22" s="107"/>
      <c r="I22" s="107"/>
      <c r="J22" s="107"/>
      <c r="K22" s="391"/>
      <c r="L22" s="155">
        <f t="shared" ref="L22:AE22" si="3">SUM(L16:L21)</f>
        <v>0</v>
      </c>
      <c r="M22" s="155">
        <f t="shared" si="3"/>
        <v>0</v>
      </c>
      <c r="N22" s="155">
        <f t="shared" si="3"/>
        <v>0</v>
      </c>
      <c r="O22" s="417">
        <f t="shared" si="3"/>
        <v>0</v>
      </c>
      <c r="P22" s="155">
        <f t="shared" si="3"/>
        <v>55338</v>
      </c>
      <c r="Q22" s="155">
        <f t="shared" si="3"/>
        <v>0</v>
      </c>
      <c r="R22" s="155">
        <f t="shared" si="3"/>
        <v>0</v>
      </c>
      <c r="S22" s="417">
        <f t="shared" si="3"/>
        <v>0</v>
      </c>
      <c r="T22" s="155">
        <f t="shared" si="3"/>
        <v>52383</v>
      </c>
      <c r="U22" s="155">
        <f t="shared" si="3"/>
        <v>0</v>
      </c>
      <c r="V22" s="155">
        <f t="shared" si="3"/>
        <v>5881</v>
      </c>
      <c r="W22" s="417">
        <f t="shared" si="3"/>
        <v>0</v>
      </c>
      <c r="X22" s="155">
        <f t="shared" si="3"/>
        <v>31901</v>
      </c>
      <c r="Y22" s="155">
        <f t="shared" si="3"/>
        <v>0</v>
      </c>
      <c r="Z22" s="155">
        <f t="shared" si="3"/>
        <v>2955</v>
      </c>
      <c r="AA22" s="417">
        <f t="shared" si="3"/>
        <v>0</v>
      </c>
      <c r="AB22" s="155">
        <f t="shared" si="3"/>
        <v>20482</v>
      </c>
      <c r="AC22" s="155">
        <f t="shared" si="3"/>
        <v>0</v>
      </c>
      <c r="AD22" s="155">
        <f t="shared" si="3"/>
        <v>2926</v>
      </c>
      <c r="AE22" s="156">
        <f t="shared" si="3"/>
        <v>0</v>
      </c>
      <c r="AF22" s="217"/>
    </row>
    <row r="23" spans="1:32" x14ac:dyDescent="0.2">
      <c r="A23" s="201"/>
      <c r="B23" s="229"/>
      <c r="C23" s="229"/>
      <c r="D23" s="15"/>
      <c r="E23" s="15"/>
      <c r="F23" s="203"/>
      <c r="G23" s="202"/>
      <c r="H23" s="203"/>
      <c r="I23" s="203"/>
      <c r="J23" s="203"/>
      <c r="K23" s="392"/>
      <c r="L23" s="204"/>
      <c r="M23" s="204"/>
      <c r="N23" s="204"/>
      <c r="O23" s="420"/>
      <c r="P23" s="204"/>
      <c r="Q23" s="204"/>
      <c r="R23" s="204"/>
      <c r="S23" s="420"/>
      <c r="T23" s="204"/>
      <c r="U23" s="204"/>
      <c r="V23" s="204"/>
      <c r="W23" s="420"/>
      <c r="X23" s="204"/>
      <c r="Y23" s="204"/>
      <c r="Z23" s="204"/>
      <c r="AA23" s="420"/>
      <c r="AB23" s="204"/>
      <c r="AC23" s="204"/>
      <c r="AD23" s="204"/>
      <c r="AE23" s="205"/>
      <c r="AF23" s="217"/>
    </row>
    <row r="24" spans="1:32" x14ac:dyDescent="0.2">
      <c r="A24" s="195"/>
      <c r="B24" s="220"/>
      <c r="C24" s="220"/>
      <c r="D24" s="116"/>
      <c r="E24" s="116"/>
      <c r="F24" s="116"/>
      <c r="G24" s="116"/>
      <c r="H24" s="116"/>
      <c r="I24" s="116"/>
      <c r="J24" s="116"/>
      <c r="K24" s="393"/>
      <c r="L24" s="132"/>
      <c r="M24" s="132"/>
      <c r="N24" s="132"/>
      <c r="O24" s="421"/>
      <c r="P24" s="132"/>
      <c r="Q24" s="132"/>
      <c r="R24" s="132"/>
      <c r="S24" s="421"/>
      <c r="T24" s="132"/>
      <c r="U24" s="132"/>
      <c r="V24" s="132"/>
      <c r="W24" s="421"/>
      <c r="X24" s="132"/>
      <c r="Y24" s="132"/>
      <c r="Z24" s="132"/>
      <c r="AA24" s="421"/>
      <c r="AB24" s="132"/>
      <c r="AC24" s="132"/>
      <c r="AD24" s="132"/>
      <c r="AE24" s="133"/>
      <c r="AF24" s="217"/>
    </row>
    <row r="25" spans="1:32" x14ac:dyDescent="0.2">
      <c r="A25" s="195"/>
      <c r="B25" s="112" t="s">
        <v>78</v>
      </c>
      <c r="C25" s="112"/>
      <c r="D25" s="130"/>
      <c r="E25" s="131"/>
      <c r="F25" s="130"/>
      <c r="G25" s="130"/>
      <c r="H25" s="130"/>
      <c r="I25" s="131"/>
      <c r="J25" s="130"/>
      <c r="K25" s="394"/>
      <c r="L25" s="132"/>
      <c r="M25" s="132"/>
      <c r="N25" s="132"/>
      <c r="O25" s="421"/>
      <c r="P25" s="132"/>
      <c r="Q25" s="132"/>
      <c r="R25" s="132"/>
      <c r="S25" s="421"/>
      <c r="T25" s="132"/>
      <c r="U25" s="132"/>
      <c r="V25" s="132"/>
      <c r="W25" s="421"/>
      <c r="X25" s="132"/>
      <c r="Y25" s="132"/>
      <c r="Z25" s="132"/>
      <c r="AA25" s="421"/>
      <c r="AB25" s="132"/>
      <c r="AC25" s="132"/>
      <c r="AD25" s="132"/>
      <c r="AE25" s="133"/>
      <c r="AF25" s="217"/>
    </row>
    <row r="26" spans="1:32" x14ac:dyDescent="0.2">
      <c r="A26" s="193"/>
      <c r="B26" s="113"/>
      <c r="C26" s="113"/>
      <c r="D26" s="230"/>
      <c r="E26" s="230"/>
      <c r="F26" s="230"/>
      <c r="G26" s="230"/>
      <c r="H26" s="230"/>
      <c r="I26" s="230"/>
      <c r="J26" s="230"/>
      <c r="K26" s="395">
        <v>0</v>
      </c>
      <c r="L26" s="121">
        <f>$K26</f>
        <v>0</v>
      </c>
      <c r="M26" s="121"/>
      <c r="N26" s="121"/>
      <c r="O26" s="418"/>
      <c r="P26" s="121"/>
      <c r="Q26" s="121"/>
      <c r="R26" s="121"/>
      <c r="S26" s="418"/>
      <c r="T26" s="121"/>
      <c r="U26" s="121"/>
      <c r="V26" s="121"/>
      <c r="W26" s="418"/>
      <c r="X26" s="121"/>
      <c r="Y26" s="121"/>
      <c r="Z26" s="121"/>
      <c r="AA26" s="418"/>
      <c r="AB26" s="121"/>
      <c r="AC26" s="121"/>
      <c r="AD26" s="121"/>
      <c r="AE26" s="128"/>
      <c r="AF26" s="217"/>
    </row>
    <row r="27" spans="1:32" x14ac:dyDescent="0.2">
      <c r="A27" s="193"/>
      <c r="B27" s="113"/>
      <c r="C27" s="113"/>
      <c r="D27" s="230"/>
      <c r="E27" s="230"/>
      <c r="F27" s="230"/>
      <c r="G27" s="230"/>
      <c r="H27" s="230"/>
      <c r="I27" s="230"/>
      <c r="J27" s="230"/>
      <c r="K27" s="395">
        <v>0</v>
      </c>
      <c r="L27" s="121">
        <f>$K27</f>
        <v>0</v>
      </c>
      <c r="M27" s="121"/>
      <c r="N27" s="121"/>
      <c r="O27" s="418"/>
      <c r="P27" s="121"/>
      <c r="Q27" s="121"/>
      <c r="R27" s="121"/>
      <c r="S27" s="418"/>
      <c r="T27" s="121"/>
      <c r="U27" s="121"/>
      <c r="V27" s="121"/>
      <c r="W27" s="418"/>
      <c r="X27" s="121"/>
      <c r="Y27" s="121"/>
      <c r="Z27" s="121"/>
      <c r="AA27" s="418"/>
      <c r="AB27" s="121"/>
      <c r="AC27" s="121"/>
      <c r="AD27" s="121"/>
      <c r="AE27" s="128"/>
      <c r="AF27" s="217"/>
    </row>
    <row r="28" spans="1:32" x14ac:dyDescent="0.2">
      <c r="A28" s="194"/>
      <c r="B28" s="111" t="s">
        <v>79</v>
      </c>
      <c r="C28" s="111"/>
      <c r="D28" s="107"/>
      <c r="E28" s="107"/>
      <c r="F28" s="107"/>
      <c r="G28" s="106"/>
      <c r="H28" s="107"/>
      <c r="I28" s="107"/>
      <c r="J28" s="107"/>
      <c r="K28" s="391"/>
      <c r="L28" s="155">
        <f t="shared" ref="L28:AE28" si="4">SUM(L26:L27)</f>
        <v>0</v>
      </c>
      <c r="M28" s="155">
        <f t="shared" si="4"/>
        <v>0</v>
      </c>
      <c r="N28" s="155">
        <f t="shared" si="4"/>
        <v>0</v>
      </c>
      <c r="O28" s="417">
        <f t="shared" si="4"/>
        <v>0</v>
      </c>
      <c r="P28" s="155">
        <f t="shared" si="4"/>
        <v>0</v>
      </c>
      <c r="Q28" s="155">
        <f t="shared" si="4"/>
        <v>0</v>
      </c>
      <c r="R28" s="155">
        <f t="shared" si="4"/>
        <v>0</v>
      </c>
      <c r="S28" s="417">
        <f t="shared" si="4"/>
        <v>0</v>
      </c>
      <c r="T28" s="155">
        <f t="shared" ref="T28:W28" si="5">SUM(T26:T27)</f>
        <v>0</v>
      </c>
      <c r="U28" s="155">
        <f t="shared" si="5"/>
        <v>0</v>
      </c>
      <c r="V28" s="155">
        <f t="shared" si="5"/>
        <v>0</v>
      </c>
      <c r="W28" s="417">
        <f t="shared" si="5"/>
        <v>0</v>
      </c>
      <c r="X28" s="155">
        <f t="shared" ref="X28:AA28" si="6">SUM(X26:X27)</f>
        <v>0</v>
      </c>
      <c r="Y28" s="155">
        <f t="shared" si="6"/>
        <v>0</v>
      </c>
      <c r="Z28" s="155">
        <f t="shared" si="6"/>
        <v>0</v>
      </c>
      <c r="AA28" s="417">
        <f t="shared" si="6"/>
        <v>0</v>
      </c>
      <c r="AB28" s="155">
        <f t="shared" si="4"/>
        <v>0</v>
      </c>
      <c r="AC28" s="155">
        <f t="shared" si="4"/>
        <v>0</v>
      </c>
      <c r="AD28" s="155">
        <f t="shared" si="4"/>
        <v>0</v>
      </c>
      <c r="AE28" s="156">
        <f t="shared" si="4"/>
        <v>0</v>
      </c>
      <c r="AF28" s="217"/>
    </row>
    <row r="29" spans="1:32" x14ac:dyDescent="0.2">
      <c r="A29" s="201"/>
      <c r="B29" s="229"/>
      <c r="C29" s="229"/>
      <c r="D29" s="15"/>
      <c r="E29" s="15"/>
      <c r="F29" s="203"/>
      <c r="G29" s="202"/>
      <c r="H29" s="203"/>
      <c r="I29" s="203"/>
      <c r="J29" s="203"/>
      <c r="K29" s="392"/>
      <c r="L29" s="204"/>
      <c r="M29" s="204"/>
      <c r="N29" s="204"/>
      <c r="O29" s="420"/>
      <c r="P29" s="204"/>
      <c r="Q29" s="204"/>
      <c r="R29" s="204"/>
      <c r="S29" s="420"/>
      <c r="T29" s="204"/>
      <c r="U29" s="204"/>
      <c r="V29" s="204"/>
      <c r="W29" s="420"/>
      <c r="X29" s="204"/>
      <c r="Y29" s="204"/>
      <c r="Z29" s="204"/>
      <c r="AA29" s="420"/>
      <c r="AB29" s="204"/>
      <c r="AC29" s="204"/>
      <c r="AD29" s="204"/>
      <c r="AE29" s="205"/>
      <c r="AF29" s="217"/>
    </row>
    <row r="30" spans="1:32" x14ac:dyDescent="0.2">
      <c r="A30" s="196"/>
      <c r="B30" s="231"/>
      <c r="C30" s="231"/>
      <c r="D30" s="114"/>
      <c r="E30" s="114"/>
      <c r="F30" s="114"/>
      <c r="G30" s="114"/>
      <c r="H30" s="114"/>
      <c r="I30" s="114"/>
      <c r="J30" s="114"/>
      <c r="K30" s="396"/>
      <c r="L30" s="135"/>
      <c r="M30" s="135"/>
      <c r="N30" s="135"/>
      <c r="O30" s="422"/>
      <c r="P30" s="135"/>
      <c r="Q30" s="135"/>
      <c r="R30" s="135"/>
      <c r="S30" s="422"/>
      <c r="T30" s="135"/>
      <c r="U30" s="135"/>
      <c r="V30" s="135"/>
      <c r="W30" s="422"/>
      <c r="X30" s="135"/>
      <c r="Y30" s="135"/>
      <c r="Z30" s="135"/>
      <c r="AA30" s="422"/>
      <c r="AB30" s="135"/>
      <c r="AC30" s="135"/>
      <c r="AD30" s="135"/>
      <c r="AE30" s="136"/>
      <c r="AF30" s="217"/>
    </row>
    <row r="31" spans="1:32" x14ac:dyDescent="0.2">
      <c r="A31" s="195"/>
      <c r="B31" s="112" t="s">
        <v>80</v>
      </c>
      <c r="C31" s="112"/>
      <c r="D31" s="130"/>
      <c r="E31" s="134"/>
      <c r="F31" s="130"/>
      <c r="G31" s="130"/>
      <c r="H31" s="130"/>
      <c r="I31" s="134"/>
      <c r="J31" s="130"/>
      <c r="K31" s="394"/>
      <c r="L31" s="132"/>
      <c r="M31" s="132"/>
      <c r="N31" s="132"/>
      <c r="O31" s="421"/>
      <c r="P31" s="132"/>
      <c r="Q31" s="132"/>
      <c r="R31" s="132"/>
      <c r="S31" s="421"/>
      <c r="T31" s="132"/>
      <c r="U31" s="132"/>
      <c r="V31" s="132"/>
      <c r="W31" s="421"/>
      <c r="X31" s="132"/>
      <c r="Y31" s="132"/>
      <c r="Z31" s="132"/>
      <c r="AA31" s="421"/>
      <c r="AB31" s="132"/>
      <c r="AC31" s="132"/>
      <c r="AD31" s="132"/>
      <c r="AE31" s="133"/>
      <c r="AF31" s="217"/>
    </row>
    <row r="32" spans="1:32" x14ac:dyDescent="0.2">
      <c r="A32" s="193"/>
      <c r="B32" s="232"/>
      <c r="C32" s="232"/>
      <c r="D32" s="233"/>
      <c r="E32" s="233"/>
      <c r="F32" s="233"/>
      <c r="G32" s="233"/>
      <c r="H32" s="233"/>
      <c r="I32" s="234"/>
      <c r="J32" s="234"/>
      <c r="K32" s="397"/>
      <c r="L32" s="121"/>
      <c r="M32" s="121"/>
      <c r="N32" s="121"/>
      <c r="O32" s="418"/>
      <c r="P32" s="121"/>
      <c r="Q32" s="121"/>
      <c r="R32" s="121"/>
      <c r="S32" s="418"/>
      <c r="T32" s="121"/>
      <c r="U32" s="121"/>
      <c r="V32" s="121"/>
      <c r="W32" s="418"/>
      <c r="X32" s="121"/>
      <c r="Y32" s="121"/>
      <c r="Z32" s="121"/>
      <c r="AA32" s="418"/>
      <c r="AB32" s="121"/>
      <c r="AC32" s="121"/>
      <c r="AD32" s="121"/>
      <c r="AE32" s="128"/>
      <c r="AF32" s="217"/>
    </row>
    <row r="33" spans="1:32" x14ac:dyDescent="0.2">
      <c r="A33" s="193"/>
      <c r="B33" s="113"/>
      <c r="C33" s="113"/>
      <c r="D33" s="230"/>
      <c r="E33" s="230"/>
      <c r="F33" s="230"/>
      <c r="G33" s="230"/>
      <c r="H33" s="230"/>
      <c r="I33" s="15"/>
      <c r="J33" s="15"/>
      <c r="K33" s="383">
        <f>I33*J33</f>
        <v>0</v>
      </c>
      <c r="L33" s="119">
        <f>$K33/2</f>
        <v>0</v>
      </c>
      <c r="M33" s="119"/>
      <c r="N33" s="119"/>
      <c r="O33" s="419"/>
      <c r="P33" s="119">
        <f>$K33</f>
        <v>0</v>
      </c>
      <c r="Q33" s="119"/>
      <c r="R33" s="119"/>
      <c r="S33" s="419"/>
      <c r="T33" s="119">
        <f>$K33</f>
        <v>0</v>
      </c>
      <c r="U33" s="119"/>
      <c r="V33" s="119"/>
      <c r="W33" s="419"/>
      <c r="X33" s="119">
        <f>$K33</f>
        <v>0</v>
      </c>
      <c r="Y33" s="119"/>
      <c r="Z33" s="119"/>
      <c r="AA33" s="419"/>
      <c r="AB33" s="119">
        <f>$K33</f>
        <v>0</v>
      </c>
      <c r="AC33" s="119"/>
      <c r="AD33" s="119"/>
      <c r="AE33" s="129"/>
      <c r="AF33" s="217"/>
    </row>
    <row r="34" spans="1:32" x14ac:dyDescent="0.2">
      <c r="A34" s="194"/>
      <c r="B34" s="111" t="s">
        <v>81</v>
      </c>
      <c r="C34" s="111"/>
      <c r="D34" s="107"/>
      <c r="E34" s="107"/>
      <c r="F34" s="107"/>
      <c r="G34" s="106"/>
      <c r="H34" s="107"/>
      <c r="I34" s="107"/>
      <c r="J34" s="107"/>
      <c r="K34" s="391"/>
      <c r="L34" s="155">
        <f t="shared" ref="L34:AE34" si="7">SUM(L32:L33)</f>
        <v>0</v>
      </c>
      <c r="M34" s="155">
        <f t="shared" si="7"/>
        <v>0</v>
      </c>
      <c r="N34" s="155">
        <f t="shared" si="7"/>
        <v>0</v>
      </c>
      <c r="O34" s="417">
        <f t="shared" si="7"/>
        <v>0</v>
      </c>
      <c r="P34" s="155">
        <f t="shared" si="7"/>
        <v>0</v>
      </c>
      <c r="Q34" s="155">
        <f t="shared" si="7"/>
        <v>0</v>
      </c>
      <c r="R34" s="155">
        <f t="shared" si="7"/>
        <v>0</v>
      </c>
      <c r="S34" s="417">
        <f t="shared" si="7"/>
        <v>0</v>
      </c>
      <c r="T34" s="155">
        <f t="shared" ref="T34:W34" si="8">SUM(T32:T33)</f>
        <v>0</v>
      </c>
      <c r="U34" s="155">
        <f t="shared" si="8"/>
        <v>0</v>
      </c>
      <c r="V34" s="155">
        <f t="shared" si="8"/>
        <v>0</v>
      </c>
      <c r="W34" s="417">
        <f t="shared" si="8"/>
        <v>0</v>
      </c>
      <c r="X34" s="155">
        <f t="shared" ref="X34:AA34" si="9">SUM(X32:X33)</f>
        <v>0</v>
      </c>
      <c r="Y34" s="155">
        <f t="shared" si="9"/>
        <v>0</v>
      </c>
      <c r="Z34" s="155">
        <f t="shared" si="9"/>
        <v>0</v>
      </c>
      <c r="AA34" s="417">
        <f t="shared" si="9"/>
        <v>0</v>
      </c>
      <c r="AB34" s="155">
        <f t="shared" si="7"/>
        <v>0</v>
      </c>
      <c r="AC34" s="155">
        <f t="shared" si="7"/>
        <v>0</v>
      </c>
      <c r="AD34" s="155">
        <f t="shared" si="7"/>
        <v>0</v>
      </c>
      <c r="AE34" s="156">
        <f t="shared" si="7"/>
        <v>0</v>
      </c>
      <c r="AF34" s="217"/>
    </row>
    <row r="35" spans="1:32" x14ac:dyDescent="0.2">
      <c r="A35" s="201"/>
      <c r="B35" s="229"/>
      <c r="C35" s="229"/>
      <c r="D35" s="15"/>
      <c r="E35" s="15"/>
      <c r="F35" s="203"/>
      <c r="G35" s="202"/>
      <c r="H35" s="203"/>
      <c r="I35" s="203"/>
      <c r="J35" s="203"/>
      <c r="K35" s="392"/>
      <c r="L35" s="204"/>
      <c r="M35" s="204"/>
      <c r="N35" s="204"/>
      <c r="O35" s="420"/>
      <c r="P35" s="204"/>
      <c r="Q35" s="204"/>
      <c r="R35" s="204"/>
      <c r="S35" s="420"/>
      <c r="T35" s="204"/>
      <c r="U35" s="204"/>
      <c r="V35" s="204"/>
      <c r="W35" s="420"/>
      <c r="X35" s="204"/>
      <c r="Y35" s="204"/>
      <c r="Z35" s="204"/>
      <c r="AA35" s="420"/>
      <c r="AB35" s="204"/>
      <c r="AC35" s="204"/>
      <c r="AD35" s="204"/>
      <c r="AE35" s="205"/>
      <c r="AF35" s="217"/>
    </row>
    <row r="36" spans="1:32" x14ac:dyDescent="0.2">
      <c r="A36" s="373"/>
      <c r="B36" s="374"/>
      <c r="C36" s="374"/>
      <c r="D36" s="375"/>
      <c r="E36" s="375"/>
      <c r="F36" s="376"/>
      <c r="G36" s="376"/>
      <c r="H36" s="377"/>
      <c r="I36" s="361" t="s">
        <v>48</v>
      </c>
      <c r="J36" s="115" t="s">
        <v>49</v>
      </c>
      <c r="K36" s="398" t="s">
        <v>82</v>
      </c>
      <c r="L36" s="200"/>
      <c r="M36" s="235"/>
      <c r="N36" s="235"/>
      <c r="O36" s="423"/>
      <c r="P36" s="235"/>
      <c r="Q36" s="235"/>
      <c r="R36" s="235"/>
      <c r="S36" s="423"/>
      <c r="T36" s="235"/>
      <c r="U36" s="235"/>
      <c r="V36" s="235"/>
      <c r="W36" s="423"/>
      <c r="X36" s="235"/>
      <c r="Y36" s="235"/>
      <c r="Z36" s="235"/>
      <c r="AA36" s="423"/>
      <c r="AB36" s="235"/>
      <c r="AC36" s="235"/>
      <c r="AD36" s="235"/>
      <c r="AE36" s="236"/>
      <c r="AF36" s="217"/>
    </row>
    <row r="37" spans="1:32" ht="33.75" x14ac:dyDescent="0.2">
      <c r="A37" s="378"/>
      <c r="B37" s="379" t="s">
        <v>83</v>
      </c>
      <c r="C37" s="379"/>
      <c r="D37" s="380"/>
      <c r="E37" s="380"/>
      <c r="F37" s="95"/>
      <c r="G37" s="95"/>
      <c r="H37" s="96"/>
      <c r="I37" s="362" t="s">
        <v>84</v>
      </c>
      <c r="J37" s="411" t="s">
        <v>85</v>
      </c>
      <c r="K37" s="399" t="s">
        <v>65</v>
      </c>
      <c r="L37" s="386"/>
      <c r="M37" s="237"/>
      <c r="N37" s="237"/>
      <c r="O37" s="424"/>
      <c r="P37" s="237"/>
      <c r="Q37" s="237"/>
      <c r="R37" s="237"/>
      <c r="S37" s="424"/>
      <c r="T37" s="237"/>
      <c r="U37" s="237"/>
      <c r="V37" s="237"/>
      <c r="W37" s="424"/>
      <c r="X37" s="237"/>
      <c r="Y37" s="237"/>
      <c r="Z37" s="237"/>
      <c r="AA37" s="424"/>
      <c r="AB37" s="237"/>
      <c r="AC37" s="237"/>
      <c r="AD37" s="237"/>
      <c r="AE37" s="238"/>
      <c r="AF37" s="217"/>
    </row>
    <row r="38" spans="1:32" ht="44.25" x14ac:dyDescent="0.2">
      <c r="A38" s="193">
        <v>8</v>
      </c>
      <c r="B38" s="110" t="s">
        <v>86</v>
      </c>
      <c r="C38" s="176" t="s">
        <v>87</v>
      </c>
      <c r="D38" s="178"/>
      <c r="E38" s="178"/>
      <c r="F38" s="179"/>
      <c r="G38" s="178"/>
      <c r="H38" s="178"/>
      <c r="I38" s="177">
        <v>550</v>
      </c>
      <c r="J38" s="177">
        <f>J16</f>
        <v>1</v>
      </c>
      <c r="K38" s="119">
        <f t="shared" ref="K38:K43" si="10">IF($I38&gt;0,$I38*$J38,0)</f>
        <v>550</v>
      </c>
      <c r="L38" s="406">
        <f>$K38</f>
        <v>550</v>
      </c>
      <c r="M38" s="121"/>
      <c r="N38" s="17"/>
      <c r="O38" s="425"/>
      <c r="P38" s="121">
        <f>$K38</f>
        <v>550</v>
      </c>
      <c r="Q38" s="121"/>
      <c r="R38" s="17"/>
      <c r="S38" s="425"/>
      <c r="T38" s="121">
        <f>$K38</f>
        <v>550</v>
      </c>
      <c r="U38" s="121"/>
      <c r="V38" s="17"/>
      <c r="W38" s="416"/>
      <c r="X38" s="121">
        <f>$K38</f>
        <v>550</v>
      </c>
      <c r="Y38" s="121"/>
      <c r="Z38" s="17"/>
      <c r="AA38" s="416"/>
      <c r="AB38" s="121">
        <f>$K38</f>
        <v>550</v>
      </c>
      <c r="AC38" s="121"/>
      <c r="AD38" s="17"/>
      <c r="AE38" s="16"/>
      <c r="AF38" s="217"/>
    </row>
    <row r="39" spans="1:32" ht="78.75" x14ac:dyDescent="0.2">
      <c r="A39" s="193">
        <v>9</v>
      </c>
      <c r="B39" s="110" t="s">
        <v>88</v>
      </c>
      <c r="C39" s="176" t="s">
        <v>89</v>
      </c>
      <c r="D39" s="180"/>
      <c r="E39" s="180"/>
      <c r="F39" s="180"/>
      <c r="G39" s="180"/>
      <c r="H39" s="180"/>
      <c r="I39" s="177">
        <v>450</v>
      </c>
      <c r="J39" s="589">
        <v>10</v>
      </c>
      <c r="K39" s="384">
        <f t="shared" si="10"/>
        <v>4500</v>
      </c>
      <c r="L39" s="325"/>
      <c r="M39" s="325"/>
      <c r="N39" s="325"/>
      <c r="O39" s="426"/>
      <c r="P39" s="325"/>
      <c r="Q39" s="325">
        <f>$K39</f>
        <v>4500</v>
      </c>
      <c r="R39" s="325"/>
      <c r="S39" s="426"/>
      <c r="T39" s="325"/>
      <c r="U39" s="325">
        <f>$K39</f>
        <v>4500</v>
      </c>
      <c r="V39" s="325"/>
      <c r="W39" s="426"/>
      <c r="X39" s="325"/>
      <c r="Y39" s="325">
        <f>$K39</f>
        <v>4500</v>
      </c>
      <c r="Z39" s="325"/>
      <c r="AA39" s="426"/>
      <c r="AB39" s="325"/>
      <c r="AC39" s="325"/>
      <c r="AD39" s="325"/>
      <c r="AE39" s="18"/>
      <c r="AF39" s="217"/>
    </row>
    <row r="40" spans="1:32" ht="66.75" x14ac:dyDescent="0.2">
      <c r="A40" s="193">
        <v>10</v>
      </c>
      <c r="B40" s="176" t="s">
        <v>90</v>
      </c>
      <c r="C40" s="176" t="s">
        <v>91</v>
      </c>
      <c r="D40" s="180"/>
      <c r="E40" s="180"/>
      <c r="F40" s="180"/>
      <c r="G40" s="180"/>
      <c r="H40" s="180"/>
      <c r="I40" s="177">
        <v>990</v>
      </c>
      <c r="J40" s="589">
        <v>10</v>
      </c>
      <c r="K40" s="384">
        <f t="shared" si="10"/>
        <v>9900</v>
      </c>
      <c r="L40" s="325"/>
      <c r="M40" s="325"/>
      <c r="N40" s="325"/>
      <c r="O40" s="426"/>
      <c r="P40" s="325">
        <f>$K40</f>
        <v>9900</v>
      </c>
      <c r="Q40" s="325"/>
      <c r="R40" s="325"/>
      <c r="S40" s="426"/>
      <c r="T40" s="325">
        <f>$K40</f>
        <v>9900</v>
      </c>
      <c r="U40" s="325"/>
      <c r="V40" s="325"/>
      <c r="W40" s="426"/>
      <c r="X40" s="325">
        <f>$K40</f>
        <v>9900</v>
      </c>
      <c r="Y40" s="325"/>
      <c r="Z40" s="325"/>
      <c r="AA40" s="426"/>
      <c r="AB40" s="325"/>
      <c r="AC40" s="325"/>
      <c r="AD40" s="325"/>
      <c r="AE40" s="18"/>
      <c r="AF40" s="217"/>
    </row>
    <row r="41" spans="1:32" ht="66" x14ac:dyDescent="0.2">
      <c r="A41" s="193">
        <v>11</v>
      </c>
      <c r="B41" s="176" t="s">
        <v>92</v>
      </c>
      <c r="C41" s="176" t="s">
        <v>93</v>
      </c>
      <c r="D41" s="181"/>
      <c r="E41" s="181"/>
      <c r="F41" s="181"/>
      <c r="G41" s="181"/>
      <c r="H41" s="181"/>
      <c r="I41" s="177">
        <v>500</v>
      </c>
      <c r="J41" s="589">
        <v>7</v>
      </c>
      <c r="K41" s="384">
        <f t="shared" si="10"/>
        <v>3500</v>
      </c>
      <c r="L41" s="325"/>
      <c r="M41" s="325"/>
      <c r="N41" s="325"/>
      <c r="O41" s="426"/>
      <c r="P41" s="121">
        <f t="shared" ref="P41:P42" si="11">$K41</f>
        <v>3500</v>
      </c>
      <c r="Q41" s="121"/>
      <c r="R41" s="325"/>
      <c r="S41" s="426"/>
      <c r="T41" s="121">
        <f t="shared" ref="T41:T42" si="12">$K41</f>
        <v>3500</v>
      </c>
      <c r="U41" s="121"/>
      <c r="V41" s="325"/>
      <c r="W41" s="426"/>
      <c r="X41" s="121">
        <f t="shared" ref="X41:X42" si="13">$K41</f>
        <v>3500</v>
      </c>
      <c r="Y41" s="121"/>
      <c r="Z41" s="325"/>
      <c r="AA41" s="426"/>
      <c r="AB41" s="121">
        <f t="shared" ref="AB41:AB42" si="14">$K41</f>
        <v>3500</v>
      </c>
      <c r="AC41" s="121"/>
      <c r="AD41" s="325"/>
      <c r="AE41" s="18"/>
      <c r="AF41" s="217"/>
    </row>
    <row r="42" spans="1:32" ht="78.75" x14ac:dyDescent="0.2">
      <c r="A42" s="193">
        <v>12</v>
      </c>
      <c r="B42" s="176" t="s">
        <v>94</v>
      </c>
      <c r="C42" s="176" t="s">
        <v>95</v>
      </c>
      <c r="D42" s="181"/>
      <c r="E42" s="181"/>
      <c r="F42" s="181"/>
      <c r="G42" s="181"/>
      <c r="H42" s="181"/>
      <c r="I42" s="177">
        <v>998</v>
      </c>
      <c r="J42" s="589">
        <v>7</v>
      </c>
      <c r="K42" s="384">
        <f>IF($I42&gt;0,$I42*$J42,0)</f>
        <v>6986</v>
      </c>
      <c r="L42" s="325"/>
      <c r="M42" s="325"/>
      <c r="N42" s="325"/>
      <c r="O42" s="426"/>
      <c r="P42" s="121">
        <f t="shared" si="11"/>
        <v>6986</v>
      </c>
      <c r="Q42" s="121"/>
      <c r="R42" s="325"/>
      <c r="S42" s="426"/>
      <c r="T42" s="121">
        <f t="shared" si="12"/>
        <v>6986</v>
      </c>
      <c r="U42" s="121"/>
      <c r="V42" s="325"/>
      <c r="W42" s="426"/>
      <c r="X42" s="121">
        <f t="shared" si="13"/>
        <v>6986</v>
      </c>
      <c r="Y42" s="121"/>
      <c r="Z42" s="325"/>
      <c r="AA42" s="426"/>
      <c r="AB42" s="121">
        <f t="shared" si="14"/>
        <v>6986</v>
      </c>
      <c r="AC42" s="121"/>
      <c r="AD42" s="325"/>
      <c r="AE42" s="18"/>
      <c r="AF42" s="217"/>
    </row>
    <row r="43" spans="1:32" ht="45" x14ac:dyDescent="0.2">
      <c r="A43" s="193">
        <v>15</v>
      </c>
      <c r="B43" s="405" t="s">
        <v>96</v>
      </c>
      <c r="C43" s="176" t="s">
        <v>97</v>
      </c>
      <c r="D43" s="181"/>
      <c r="E43" s="181"/>
      <c r="F43" s="181"/>
      <c r="G43" s="181"/>
      <c r="H43" s="181"/>
      <c r="I43" s="177">
        <v>700</v>
      </c>
      <c r="J43" s="177">
        <v>7</v>
      </c>
      <c r="K43" s="384">
        <f t="shared" si="10"/>
        <v>4900</v>
      </c>
      <c r="L43" s="325"/>
      <c r="M43" s="325"/>
      <c r="N43" s="325"/>
      <c r="O43" s="426"/>
      <c r="P43" s="325">
        <f>$I43*$J43</f>
        <v>4900</v>
      </c>
      <c r="Q43" s="325"/>
      <c r="R43" s="325"/>
      <c r="S43" s="426"/>
      <c r="T43" s="325">
        <f>$I43*$J43</f>
        <v>4900</v>
      </c>
      <c r="U43" s="325"/>
      <c r="V43" s="325"/>
      <c r="W43" s="426"/>
      <c r="X43" s="325">
        <f>$I43*$J43</f>
        <v>4900</v>
      </c>
      <c r="Y43" s="325"/>
      <c r="Z43" s="325">
        <v>0</v>
      </c>
      <c r="AA43" s="426"/>
      <c r="AB43" s="325"/>
      <c r="AC43" s="325"/>
      <c r="AD43" s="325"/>
      <c r="AE43" s="18"/>
      <c r="AF43" s="217"/>
    </row>
    <row r="44" spans="1:32" x14ac:dyDescent="0.2">
      <c r="A44" s="363"/>
      <c r="B44" s="364"/>
      <c r="C44" s="365"/>
      <c r="D44" s="364"/>
      <c r="E44" s="364"/>
      <c r="F44" s="366"/>
      <c r="G44" s="366"/>
      <c r="H44" s="367"/>
      <c r="I44" s="361" t="s">
        <v>48</v>
      </c>
      <c r="J44" s="115" t="s">
        <v>49</v>
      </c>
      <c r="K44" s="398" t="s">
        <v>82</v>
      </c>
      <c r="L44" s="326"/>
      <c r="M44" s="326"/>
      <c r="N44" s="326"/>
      <c r="O44" s="427"/>
      <c r="P44" s="326"/>
      <c r="Q44" s="326"/>
      <c r="R44" s="326"/>
      <c r="S44" s="427"/>
      <c r="T44" s="326"/>
      <c r="U44" s="326"/>
      <c r="V44" s="326"/>
      <c r="W44" s="427"/>
      <c r="X44" s="326"/>
      <c r="Y44" s="326"/>
      <c r="Z44" s="326"/>
      <c r="AA44" s="427"/>
      <c r="AB44" s="326"/>
      <c r="AC44" s="326"/>
      <c r="AD44" s="326"/>
      <c r="AE44" s="236"/>
      <c r="AF44" s="217"/>
    </row>
    <row r="45" spans="1:32" x14ac:dyDescent="0.2">
      <c r="A45" s="368"/>
      <c r="B45" s="112" t="s">
        <v>98</v>
      </c>
      <c r="C45" s="369"/>
      <c r="D45" s="370"/>
      <c r="E45" s="370"/>
      <c r="F45" s="371"/>
      <c r="G45" s="371"/>
      <c r="H45" s="372"/>
      <c r="I45" s="362" t="s">
        <v>84</v>
      </c>
      <c r="J45" s="362" t="s">
        <v>99</v>
      </c>
      <c r="K45" s="399" t="s">
        <v>65</v>
      </c>
      <c r="L45" s="327"/>
      <c r="M45" s="327"/>
      <c r="N45" s="327"/>
      <c r="O45" s="428"/>
      <c r="P45" s="327"/>
      <c r="Q45" s="327"/>
      <c r="R45" s="327"/>
      <c r="S45" s="428"/>
      <c r="T45" s="327"/>
      <c r="U45" s="327"/>
      <c r="V45" s="327"/>
      <c r="W45" s="428"/>
      <c r="X45" s="327"/>
      <c r="Y45" s="327"/>
      <c r="Z45" s="327"/>
      <c r="AA45" s="428"/>
      <c r="AB45" s="327"/>
      <c r="AC45" s="327"/>
      <c r="AD45" s="327"/>
      <c r="AE45" s="238"/>
      <c r="AF45" s="217"/>
    </row>
    <row r="46" spans="1:32" ht="66.75" x14ac:dyDescent="0.2">
      <c r="A46" s="193">
        <v>16</v>
      </c>
      <c r="B46" s="405" t="s">
        <v>100</v>
      </c>
      <c r="C46" s="176" t="s">
        <v>101</v>
      </c>
      <c r="D46" s="180"/>
      <c r="E46" s="180"/>
      <c r="F46" s="180"/>
      <c r="G46" s="183"/>
      <c r="H46" s="180"/>
      <c r="I46" s="177">
        <v>900</v>
      </c>
      <c r="J46" s="177">
        <v>3</v>
      </c>
      <c r="K46" s="384">
        <f t="shared" ref="K46:K51" si="15">I46*J46</f>
        <v>2700</v>
      </c>
      <c r="L46" s="328">
        <f t="shared" ref="L46:L51" si="16">$K46</f>
        <v>2700</v>
      </c>
      <c r="M46" s="328"/>
      <c r="N46" s="328"/>
      <c r="O46" s="429"/>
      <c r="P46" s="328"/>
      <c r="Q46" s="328"/>
      <c r="R46" s="328"/>
      <c r="S46" s="429"/>
      <c r="T46" s="328"/>
      <c r="U46" s="328"/>
      <c r="V46" s="328"/>
      <c r="W46" s="429"/>
      <c r="X46" s="328"/>
      <c r="Y46" s="328"/>
      <c r="Z46" s="328"/>
      <c r="AA46" s="429"/>
      <c r="AB46" s="328"/>
      <c r="AC46" s="328"/>
      <c r="AD46" s="328"/>
      <c r="AE46" s="129"/>
      <c r="AF46" s="217"/>
    </row>
    <row r="47" spans="1:32" ht="33" x14ac:dyDescent="0.2">
      <c r="A47" s="193">
        <v>17</v>
      </c>
      <c r="B47" s="110" t="s">
        <v>102</v>
      </c>
      <c r="C47" s="176" t="s">
        <v>103</v>
      </c>
      <c r="D47" s="180"/>
      <c r="E47" s="180"/>
      <c r="F47" s="180"/>
      <c r="G47" s="183"/>
      <c r="H47" s="180"/>
      <c r="I47" s="177">
        <v>250</v>
      </c>
      <c r="J47" s="177">
        <v>12</v>
      </c>
      <c r="K47" s="384">
        <f t="shared" si="15"/>
        <v>3000</v>
      </c>
      <c r="L47" s="328">
        <f t="shared" si="16"/>
        <v>3000</v>
      </c>
      <c r="M47" s="328"/>
      <c r="N47" s="328"/>
      <c r="O47" s="429"/>
      <c r="P47" s="328"/>
      <c r="Q47" s="328"/>
      <c r="R47" s="328"/>
      <c r="S47" s="429"/>
      <c r="T47" s="328"/>
      <c r="U47" s="328"/>
      <c r="V47" s="328"/>
      <c r="W47" s="429"/>
      <c r="X47" s="328"/>
      <c r="Y47" s="328"/>
      <c r="Z47" s="328"/>
      <c r="AA47" s="429"/>
      <c r="AB47" s="328"/>
      <c r="AC47" s="328"/>
      <c r="AD47" s="328"/>
      <c r="AE47" s="129"/>
      <c r="AF47" s="217"/>
    </row>
    <row r="48" spans="1:32" ht="55.5" x14ac:dyDescent="0.2">
      <c r="A48" s="193">
        <v>18</v>
      </c>
      <c r="B48" s="405" t="s">
        <v>104</v>
      </c>
      <c r="C48" s="176" t="s">
        <v>105</v>
      </c>
      <c r="D48" s="180"/>
      <c r="E48" s="180"/>
      <c r="F48" s="180"/>
      <c r="G48" s="183"/>
      <c r="H48" s="180"/>
      <c r="I48" s="589">
        <v>250</v>
      </c>
      <c r="J48" s="177">
        <v>24</v>
      </c>
      <c r="K48" s="384">
        <f t="shared" si="15"/>
        <v>6000</v>
      </c>
      <c r="L48" s="328">
        <f t="shared" si="16"/>
        <v>6000</v>
      </c>
      <c r="M48" s="328"/>
      <c r="N48" s="328"/>
      <c r="O48" s="429"/>
      <c r="P48" s="328"/>
      <c r="Q48" s="328"/>
      <c r="R48" s="328"/>
      <c r="S48" s="429"/>
      <c r="T48" s="328"/>
      <c r="U48" s="328"/>
      <c r="V48" s="328"/>
      <c r="W48" s="429"/>
      <c r="X48" s="328"/>
      <c r="Y48" s="328"/>
      <c r="Z48" s="328"/>
      <c r="AA48" s="429"/>
      <c r="AB48" s="328"/>
      <c r="AC48" s="328"/>
      <c r="AD48" s="328"/>
      <c r="AE48" s="129"/>
      <c r="AF48" s="217"/>
    </row>
    <row r="49" spans="1:32" ht="55.5" x14ac:dyDescent="0.2">
      <c r="A49" s="193">
        <v>19</v>
      </c>
      <c r="B49" s="405" t="s">
        <v>106</v>
      </c>
      <c r="C49" s="182"/>
      <c r="D49" s="180"/>
      <c r="E49" s="180"/>
      <c r="F49" s="180"/>
      <c r="G49" s="183"/>
      <c r="H49" s="180"/>
      <c r="I49" s="589">
        <v>250</v>
      </c>
      <c r="J49" s="177">
        <v>24</v>
      </c>
      <c r="K49" s="384">
        <f t="shared" si="15"/>
        <v>6000</v>
      </c>
      <c r="L49" s="328">
        <f t="shared" si="16"/>
        <v>6000</v>
      </c>
      <c r="M49" s="328"/>
      <c r="N49" s="328"/>
      <c r="O49" s="429"/>
      <c r="P49" s="328"/>
      <c r="Q49" s="328"/>
      <c r="R49" s="328"/>
      <c r="S49" s="429"/>
      <c r="T49" s="328"/>
      <c r="U49" s="328"/>
      <c r="V49" s="328"/>
      <c r="W49" s="429"/>
      <c r="X49" s="328"/>
      <c r="Y49" s="328"/>
      <c r="Z49" s="328"/>
      <c r="AA49" s="429"/>
      <c r="AB49" s="328"/>
      <c r="AC49" s="328"/>
      <c r="AD49" s="328"/>
      <c r="AE49" s="129"/>
      <c r="AF49" s="217"/>
    </row>
    <row r="50" spans="1:32" ht="89.25" x14ac:dyDescent="0.2">
      <c r="A50" s="193">
        <v>20</v>
      </c>
      <c r="B50" s="520" t="s">
        <v>107</v>
      </c>
      <c r="C50" s="176" t="s">
        <v>108</v>
      </c>
      <c r="D50" s="184"/>
      <c r="E50" s="184"/>
      <c r="F50" s="184"/>
      <c r="G50" s="180"/>
      <c r="H50" s="183"/>
      <c r="I50" s="186">
        <v>0.95</v>
      </c>
      <c r="J50" s="177">
        <f>24*100</f>
        <v>2400</v>
      </c>
      <c r="K50" s="384">
        <f t="shared" si="15"/>
        <v>2280</v>
      </c>
      <c r="L50" s="328">
        <f t="shared" si="16"/>
        <v>2280</v>
      </c>
      <c r="M50" s="328"/>
      <c r="N50" s="328"/>
      <c r="O50" s="429"/>
      <c r="P50" s="328"/>
      <c r="Q50" s="328"/>
      <c r="R50" s="328"/>
      <c r="S50" s="429"/>
      <c r="T50" s="328"/>
      <c r="U50" s="328"/>
      <c r="V50" s="328"/>
      <c r="W50" s="429"/>
      <c r="X50" s="328"/>
      <c r="Y50" s="328"/>
      <c r="Z50" s="328"/>
      <c r="AA50" s="429"/>
      <c r="AB50" s="328"/>
      <c r="AC50" s="328"/>
      <c r="AD50" s="328"/>
      <c r="AE50" s="129"/>
      <c r="AF50" s="217"/>
    </row>
    <row r="51" spans="1:32" ht="44.25" x14ac:dyDescent="0.2">
      <c r="A51" s="193">
        <v>21</v>
      </c>
      <c r="B51" s="405" t="s">
        <v>109</v>
      </c>
      <c r="C51" s="176" t="s">
        <v>110</v>
      </c>
      <c r="D51" s="180"/>
      <c r="E51" s="180"/>
      <c r="F51" s="180"/>
      <c r="G51" s="185"/>
      <c r="H51" s="183"/>
      <c r="I51" s="137">
        <v>0.05</v>
      </c>
      <c r="J51" s="177">
        <f>24*200</f>
        <v>4800</v>
      </c>
      <c r="K51" s="384">
        <f t="shared" si="15"/>
        <v>240</v>
      </c>
      <c r="L51" s="328">
        <f t="shared" si="16"/>
        <v>240</v>
      </c>
      <c r="M51" s="328"/>
      <c r="N51" s="328"/>
      <c r="O51" s="429"/>
      <c r="P51" s="328">
        <f>$K51</f>
        <v>240</v>
      </c>
      <c r="Q51" s="328"/>
      <c r="R51" s="328"/>
      <c r="S51" s="429"/>
      <c r="T51" s="328">
        <f>$K51</f>
        <v>240</v>
      </c>
      <c r="U51" s="328"/>
      <c r="V51" s="328"/>
      <c r="W51" s="429"/>
      <c r="X51" s="328">
        <f>$K51</f>
        <v>240</v>
      </c>
      <c r="Y51" s="328"/>
      <c r="Z51" s="328"/>
      <c r="AA51" s="429"/>
      <c r="AB51" s="328">
        <f>$K51</f>
        <v>240</v>
      </c>
      <c r="AC51" s="328"/>
      <c r="AD51" s="328"/>
      <c r="AE51" s="129"/>
      <c r="AF51" s="217"/>
    </row>
    <row r="52" spans="1:32" x14ac:dyDescent="0.2">
      <c r="A52" s="385"/>
      <c r="K52" s="400"/>
      <c r="L52" s="382"/>
      <c r="M52" s="123"/>
      <c r="N52" s="123"/>
      <c r="O52" s="430"/>
      <c r="P52" s="382"/>
      <c r="Q52" s="123"/>
      <c r="R52" s="123"/>
      <c r="S52" s="436"/>
      <c r="T52" s="382"/>
      <c r="U52" s="123"/>
      <c r="V52" s="123"/>
      <c r="W52" s="438"/>
      <c r="X52" s="382"/>
      <c r="Y52" s="123"/>
      <c r="Z52" s="123"/>
      <c r="AA52" s="438"/>
      <c r="AB52" s="382"/>
      <c r="AC52" s="123"/>
      <c r="AD52" s="123"/>
      <c r="AE52" s="123"/>
    </row>
    <row r="53" spans="1:32" x14ac:dyDescent="0.2">
      <c r="A53" s="194"/>
      <c r="B53" s="111" t="s">
        <v>111</v>
      </c>
      <c r="C53" s="111"/>
      <c r="D53" s="107"/>
      <c r="E53" s="107"/>
      <c r="F53" s="107"/>
      <c r="G53" s="106"/>
      <c r="H53" s="107"/>
      <c r="I53" s="107"/>
      <c r="J53" s="107"/>
      <c r="K53" s="391"/>
      <c r="L53" s="155">
        <f>SUM(L38:L52)</f>
        <v>20770</v>
      </c>
      <c r="M53" s="155">
        <f t="shared" ref="M53:AE53" si="17">SUM(M38:M52)</f>
        <v>0</v>
      </c>
      <c r="N53" s="155">
        <f t="shared" si="17"/>
        <v>0</v>
      </c>
      <c r="O53" s="417">
        <f t="shared" si="17"/>
        <v>0</v>
      </c>
      <c r="P53" s="155">
        <f t="shared" si="17"/>
        <v>26076</v>
      </c>
      <c r="Q53" s="155">
        <f t="shared" si="17"/>
        <v>4500</v>
      </c>
      <c r="R53" s="155">
        <f t="shared" si="17"/>
        <v>0</v>
      </c>
      <c r="S53" s="417">
        <f t="shared" si="17"/>
        <v>0</v>
      </c>
      <c r="T53" s="155">
        <f t="shared" si="17"/>
        <v>26076</v>
      </c>
      <c r="U53" s="155">
        <f t="shared" si="17"/>
        <v>4500</v>
      </c>
      <c r="V53" s="155">
        <f t="shared" si="17"/>
        <v>0</v>
      </c>
      <c r="W53" s="417">
        <f t="shared" si="17"/>
        <v>0</v>
      </c>
      <c r="X53" s="155">
        <f t="shared" si="17"/>
        <v>26076</v>
      </c>
      <c r="Y53" s="155">
        <f t="shared" si="17"/>
        <v>4500</v>
      </c>
      <c r="Z53" s="155">
        <f t="shared" si="17"/>
        <v>0</v>
      </c>
      <c r="AA53" s="417">
        <f t="shared" si="17"/>
        <v>0</v>
      </c>
      <c r="AB53" s="155">
        <f t="shared" si="17"/>
        <v>11276</v>
      </c>
      <c r="AC53" s="155">
        <f t="shared" si="17"/>
        <v>0</v>
      </c>
      <c r="AD53" s="155">
        <f t="shared" si="17"/>
        <v>0</v>
      </c>
      <c r="AE53" s="156">
        <f t="shared" si="17"/>
        <v>0</v>
      </c>
      <c r="AF53" s="217"/>
    </row>
    <row r="54" spans="1:32" x14ac:dyDescent="0.2">
      <c r="A54" s="201"/>
      <c r="B54" s="229"/>
      <c r="C54" s="229"/>
      <c r="D54" s="15"/>
      <c r="E54" s="15"/>
      <c r="F54" s="203"/>
      <c r="G54" s="202"/>
      <c r="H54" s="203"/>
      <c r="I54" s="203"/>
      <c r="J54" s="203"/>
      <c r="K54" s="392"/>
      <c r="L54" s="204"/>
      <c r="M54" s="204"/>
      <c r="N54" s="204"/>
      <c r="O54" s="420"/>
      <c r="P54" s="204"/>
      <c r="Q54" s="204"/>
      <c r="R54" s="204"/>
      <c r="S54" s="420"/>
      <c r="T54" s="204"/>
      <c r="U54" s="204"/>
      <c r="V54" s="204"/>
      <c r="W54" s="420"/>
      <c r="X54" s="204"/>
      <c r="Y54" s="204"/>
      <c r="Z54" s="204"/>
      <c r="AA54" s="420"/>
      <c r="AB54" s="204"/>
      <c r="AC54" s="204"/>
      <c r="AD54" s="204"/>
      <c r="AE54" s="205"/>
      <c r="AF54" s="217"/>
    </row>
    <row r="55" spans="1:32" x14ac:dyDescent="0.2">
      <c r="A55" s="373"/>
      <c r="B55" s="374"/>
      <c r="C55" s="374"/>
      <c r="D55" s="375"/>
      <c r="E55" s="375"/>
      <c r="F55" s="376"/>
      <c r="G55" s="376"/>
      <c r="H55" s="377"/>
      <c r="I55" s="361" t="s">
        <v>48</v>
      </c>
      <c r="J55" s="115" t="s">
        <v>49</v>
      </c>
      <c r="K55" s="398" t="s">
        <v>82</v>
      </c>
      <c r="L55" s="135"/>
      <c r="M55" s="135"/>
      <c r="N55" s="135"/>
      <c r="O55" s="422"/>
      <c r="P55" s="135"/>
      <c r="Q55" s="135"/>
      <c r="R55" s="135"/>
      <c r="S55" s="422"/>
      <c r="T55" s="135"/>
      <c r="U55" s="135"/>
      <c r="V55" s="135"/>
      <c r="W55" s="422"/>
      <c r="X55" s="135"/>
      <c r="Y55" s="135"/>
      <c r="Z55" s="135"/>
      <c r="AA55" s="422"/>
      <c r="AB55" s="135"/>
      <c r="AC55" s="135"/>
      <c r="AD55" s="135"/>
      <c r="AE55" s="136"/>
      <c r="AF55" s="217"/>
    </row>
    <row r="56" spans="1:32" ht="33.75" x14ac:dyDescent="0.2">
      <c r="A56" s="378"/>
      <c r="B56" s="379" t="s">
        <v>23</v>
      </c>
      <c r="C56" s="379"/>
      <c r="D56" s="380"/>
      <c r="E56" s="380"/>
      <c r="F56" s="95"/>
      <c r="G56" s="95"/>
      <c r="H56" s="96"/>
      <c r="I56" s="362" t="s">
        <v>84</v>
      </c>
      <c r="J56" s="411" t="s">
        <v>85</v>
      </c>
      <c r="K56" s="399" t="s">
        <v>65</v>
      </c>
      <c r="L56" s="138"/>
      <c r="M56" s="138"/>
      <c r="N56" s="138"/>
      <c r="O56" s="431"/>
      <c r="P56" s="138"/>
      <c r="Q56" s="138"/>
      <c r="R56" s="138"/>
      <c r="S56" s="431"/>
      <c r="T56" s="138"/>
      <c r="U56" s="138"/>
      <c r="V56" s="138"/>
      <c r="W56" s="431"/>
      <c r="X56" s="138"/>
      <c r="Y56" s="138"/>
      <c r="Z56" s="138"/>
      <c r="AA56" s="431"/>
      <c r="AB56" s="138"/>
      <c r="AC56" s="138"/>
      <c r="AD56" s="138"/>
      <c r="AE56" s="139"/>
      <c r="AF56" s="217"/>
    </row>
    <row r="57" spans="1:32" x14ac:dyDescent="0.2">
      <c r="A57" s="193"/>
      <c r="B57" s="232"/>
      <c r="C57" s="232"/>
      <c r="D57" s="233"/>
      <c r="E57" s="233"/>
      <c r="F57" s="233"/>
      <c r="G57" s="233"/>
      <c r="H57" s="233"/>
      <c r="I57" s="234"/>
      <c r="J57" s="234"/>
      <c r="K57" s="397"/>
      <c r="L57" s="121"/>
      <c r="M57" s="121"/>
      <c r="N57" s="121"/>
      <c r="O57" s="418"/>
      <c r="P57" s="121"/>
      <c r="Q57" s="121"/>
      <c r="R57" s="121"/>
      <c r="S57" s="418"/>
      <c r="T57" s="121"/>
      <c r="U57" s="121"/>
      <c r="V57" s="121"/>
      <c r="W57" s="418"/>
      <c r="X57" s="121"/>
      <c r="Y57" s="121"/>
      <c r="Z57" s="121"/>
      <c r="AA57" s="418"/>
      <c r="AB57" s="121"/>
      <c r="AC57" s="121"/>
      <c r="AD57" s="121"/>
      <c r="AE57" s="128"/>
      <c r="AF57" s="217"/>
    </row>
    <row r="58" spans="1:32" x14ac:dyDescent="0.2">
      <c r="A58" s="194"/>
      <c r="B58" s="111" t="s">
        <v>112</v>
      </c>
      <c r="C58" s="111"/>
      <c r="D58" s="107"/>
      <c r="E58" s="107"/>
      <c r="F58" s="107"/>
      <c r="G58" s="106"/>
      <c r="H58" s="107"/>
      <c r="I58" s="107"/>
      <c r="J58" s="107"/>
      <c r="K58" s="391"/>
      <c r="L58" s="155">
        <f t="shared" ref="L58:AE58" si="18">SUM(L57:L57)</f>
        <v>0</v>
      </c>
      <c r="M58" s="155">
        <f t="shared" si="18"/>
        <v>0</v>
      </c>
      <c r="N58" s="155">
        <f t="shared" si="18"/>
        <v>0</v>
      </c>
      <c r="O58" s="417">
        <f t="shared" si="18"/>
        <v>0</v>
      </c>
      <c r="P58" s="155">
        <f t="shared" si="18"/>
        <v>0</v>
      </c>
      <c r="Q58" s="155">
        <f t="shared" si="18"/>
        <v>0</v>
      </c>
      <c r="R58" s="155">
        <f t="shared" si="18"/>
        <v>0</v>
      </c>
      <c r="S58" s="417">
        <f t="shared" si="18"/>
        <v>0</v>
      </c>
      <c r="T58" s="155">
        <f t="shared" ref="T58:W58" si="19">SUM(T57:T57)</f>
        <v>0</v>
      </c>
      <c r="U58" s="155">
        <f t="shared" si="19"/>
        <v>0</v>
      </c>
      <c r="V58" s="155">
        <f t="shared" si="19"/>
        <v>0</v>
      </c>
      <c r="W58" s="417">
        <f t="shared" si="19"/>
        <v>0</v>
      </c>
      <c r="X58" s="155">
        <f t="shared" ref="X58:AA58" si="20">SUM(X57:X57)</f>
        <v>0</v>
      </c>
      <c r="Y58" s="155">
        <f t="shared" si="20"/>
        <v>0</v>
      </c>
      <c r="Z58" s="155">
        <f t="shared" si="20"/>
        <v>0</v>
      </c>
      <c r="AA58" s="417">
        <f t="shared" si="20"/>
        <v>0</v>
      </c>
      <c r="AB58" s="155">
        <f t="shared" si="18"/>
        <v>0</v>
      </c>
      <c r="AC58" s="155">
        <f t="shared" si="18"/>
        <v>0</v>
      </c>
      <c r="AD58" s="155">
        <f t="shared" si="18"/>
        <v>0</v>
      </c>
      <c r="AE58" s="156">
        <f t="shared" si="18"/>
        <v>0</v>
      </c>
      <c r="AF58" s="217"/>
    </row>
    <row r="59" spans="1:32" x14ac:dyDescent="0.2">
      <c r="A59" s="201"/>
      <c r="B59" s="229"/>
      <c r="C59" s="229"/>
      <c r="D59" s="15"/>
      <c r="E59" s="15"/>
      <c r="F59" s="203"/>
      <c r="G59" s="202"/>
      <c r="H59" s="203"/>
      <c r="I59" s="203"/>
      <c r="J59" s="203"/>
      <c r="K59" s="392"/>
      <c r="L59" s="204"/>
      <c r="M59" s="204"/>
      <c r="N59" s="204"/>
      <c r="O59" s="420"/>
      <c r="P59" s="204"/>
      <c r="Q59" s="204"/>
      <c r="R59" s="204"/>
      <c r="S59" s="420"/>
      <c r="T59" s="204"/>
      <c r="U59" s="204"/>
      <c r="V59" s="204"/>
      <c r="W59" s="420"/>
      <c r="X59" s="204"/>
      <c r="Y59" s="204"/>
      <c r="Z59" s="204"/>
      <c r="AA59" s="420"/>
      <c r="AB59" s="204"/>
      <c r="AC59" s="204"/>
      <c r="AD59" s="204"/>
      <c r="AE59" s="205"/>
      <c r="AF59" s="217"/>
    </row>
    <row r="60" spans="1:32" x14ac:dyDescent="0.2">
      <c r="A60" s="196"/>
      <c r="B60" s="239" t="s">
        <v>113</v>
      </c>
      <c r="C60" s="239"/>
      <c r="D60" s="240"/>
      <c r="E60" s="240"/>
      <c r="F60" s="240"/>
      <c r="G60" s="240"/>
      <c r="H60" s="240"/>
      <c r="I60" s="240"/>
      <c r="J60" s="240"/>
      <c r="K60" s="401"/>
      <c r="L60" s="158">
        <f t="shared" ref="L60:AE60" si="21">L15</f>
        <v>0</v>
      </c>
      <c r="M60" s="158">
        <f t="shared" si="21"/>
        <v>0</v>
      </c>
      <c r="N60" s="158">
        <f t="shared" si="21"/>
        <v>0</v>
      </c>
      <c r="O60" s="432">
        <f t="shared" si="21"/>
        <v>0</v>
      </c>
      <c r="P60" s="158">
        <f t="shared" si="21"/>
        <v>0</v>
      </c>
      <c r="Q60" s="158">
        <f t="shared" si="21"/>
        <v>0</v>
      </c>
      <c r="R60" s="158">
        <f t="shared" si="21"/>
        <v>0</v>
      </c>
      <c r="S60" s="432">
        <f t="shared" si="21"/>
        <v>0</v>
      </c>
      <c r="T60" s="158">
        <f t="shared" si="21"/>
        <v>0</v>
      </c>
      <c r="U60" s="158">
        <f t="shared" si="21"/>
        <v>0</v>
      </c>
      <c r="V60" s="158">
        <f t="shared" si="21"/>
        <v>0</v>
      </c>
      <c r="W60" s="432">
        <f t="shared" si="21"/>
        <v>0</v>
      </c>
      <c r="X60" s="158">
        <f t="shared" si="21"/>
        <v>0</v>
      </c>
      <c r="Y60" s="158">
        <f t="shared" si="21"/>
        <v>0</v>
      </c>
      <c r="Z60" s="158">
        <f t="shared" si="21"/>
        <v>0</v>
      </c>
      <c r="AA60" s="432">
        <f t="shared" si="21"/>
        <v>0</v>
      </c>
      <c r="AB60" s="158">
        <f t="shared" si="21"/>
        <v>0</v>
      </c>
      <c r="AC60" s="158">
        <f t="shared" si="21"/>
        <v>0</v>
      </c>
      <c r="AD60" s="158">
        <f t="shared" si="21"/>
        <v>0</v>
      </c>
      <c r="AE60" s="159">
        <f t="shared" si="21"/>
        <v>0</v>
      </c>
      <c r="AF60" s="217"/>
    </row>
    <row r="61" spans="1:32" x14ac:dyDescent="0.2">
      <c r="A61" s="195"/>
      <c r="B61" s="241" t="s">
        <v>114</v>
      </c>
      <c r="C61" s="241"/>
      <c r="D61" s="145"/>
      <c r="E61" s="145"/>
      <c r="F61" s="145"/>
      <c r="G61" s="145"/>
      <c r="H61" s="242"/>
      <c r="I61" s="242"/>
      <c r="J61" s="242"/>
      <c r="K61" s="402"/>
      <c r="L61" s="160">
        <f t="shared" ref="L61:AE61" si="22">L22</f>
        <v>0</v>
      </c>
      <c r="M61" s="160">
        <f t="shared" si="22"/>
        <v>0</v>
      </c>
      <c r="N61" s="160">
        <f t="shared" si="22"/>
        <v>0</v>
      </c>
      <c r="O61" s="433">
        <f t="shared" si="22"/>
        <v>0</v>
      </c>
      <c r="P61" s="160">
        <f t="shared" si="22"/>
        <v>55338</v>
      </c>
      <c r="Q61" s="160">
        <f t="shared" si="22"/>
        <v>0</v>
      </c>
      <c r="R61" s="160">
        <f t="shared" si="22"/>
        <v>0</v>
      </c>
      <c r="S61" s="433">
        <f t="shared" si="22"/>
        <v>0</v>
      </c>
      <c r="T61" s="160">
        <f t="shared" si="22"/>
        <v>52383</v>
      </c>
      <c r="U61" s="160">
        <f t="shared" si="22"/>
        <v>0</v>
      </c>
      <c r="V61" s="160">
        <f t="shared" si="22"/>
        <v>5881</v>
      </c>
      <c r="W61" s="433">
        <f t="shared" si="22"/>
        <v>0</v>
      </c>
      <c r="X61" s="160">
        <f t="shared" si="22"/>
        <v>31901</v>
      </c>
      <c r="Y61" s="160">
        <f t="shared" si="22"/>
        <v>0</v>
      </c>
      <c r="Z61" s="160">
        <f t="shared" si="22"/>
        <v>2955</v>
      </c>
      <c r="AA61" s="433">
        <f t="shared" si="22"/>
        <v>0</v>
      </c>
      <c r="AB61" s="160">
        <f t="shared" si="22"/>
        <v>20482</v>
      </c>
      <c r="AC61" s="160">
        <f t="shared" si="22"/>
        <v>0</v>
      </c>
      <c r="AD61" s="160">
        <f t="shared" si="22"/>
        <v>2926</v>
      </c>
      <c r="AE61" s="161">
        <f t="shared" si="22"/>
        <v>0</v>
      </c>
      <c r="AF61" s="217"/>
    </row>
    <row r="62" spans="1:32" x14ac:dyDescent="0.2">
      <c r="A62" s="195"/>
      <c r="B62" s="241" t="s">
        <v>78</v>
      </c>
      <c r="C62" s="241"/>
      <c r="D62" s="242"/>
      <c r="E62" s="242"/>
      <c r="F62" s="242"/>
      <c r="G62" s="242"/>
      <c r="H62" s="242"/>
      <c r="I62" s="242"/>
      <c r="J62" s="242"/>
      <c r="K62" s="402"/>
      <c r="L62" s="160">
        <f t="shared" ref="L62:AE62" si="23">L28</f>
        <v>0</v>
      </c>
      <c r="M62" s="160">
        <f t="shared" si="23"/>
        <v>0</v>
      </c>
      <c r="N62" s="160">
        <f t="shared" si="23"/>
        <v>0</v>
      </c>
      <c r="O62" s="433">
        <f t="shared" si="23"/>
        <v>0</v>
      </c>
      <c r="P62" s="160">
        <f t="shared" si="23"/>
        <v>0</v>
      </c>
      <c r="Q62" s="160">
        <f t="shared" si="23"/>
        <v>0</v>
      </c>
      <c r="R62" s="160">
        <f t="shared" si="23"/>
        <v>0</v>
      </c>
      <c r="S62" s="433">
        <f t="shared" si="23"/>
        <v>0</v>
      </c>
      <c r="T62" s="160">
        <f t="shared" si="23"/>
        <v>0</v>
      </c>
      <c r="U62" s="160">
        <f t="shared" si="23"/>
        <v>0</v>
      </c>
      <c r="V62" s="160">
        <f t="shared" si="23"/>
        <v>0</v>
      </c>
      <c r="W62" s="433">
        <f t="shared" si="23"/>
        <v>0</v>
      </c>
      <c r="X62" s="160">
        <f t="shared" si="23"/>
        <v>0</v>
      </c>
      <c r="Y62" s="160">
        <f t="shared" si="23"/>
        <v>0</v>
      </c>
      <c r="Z62" s="160">
        <f t="shared" si="23"/>
        <v>0</v>
      </c>
      <c r="AA62" s="433">
        <f t="shared" si="23"/>
        <v>0</v>
      </c>
      <c r="AB62" s="160">
        <f t="shared" si="23"/>
        <v>0</v>
      </c>
      <c r="AC62" s="160">
        <f t="shared" si="23"/>
        <v>0</v>
      </c>
      <c r="AD62" s="160">
        <f t="shared" si="23"/>
        <v>0</v>
      </c>
      <c r="AE62" s="161">
        <f t="shared" si="23"/>
        <v>0</v>
      </c>
      <c r="AF62" s="217"/>
    </row>
    <row r="63" spans="1:32" x14ac:dyDescent="0.2">
      <c r="A63" s="195"/>
      <c r="B63" s="241" t="s">
        <v>80</v>
      </c>
      <c r="C63" s="241"/>
      <c r="D63" s="242"/>
      <c r="E63" s="242"/>
      <c r="F63" s="242"/>
      <c r="G63" s="242"/>
      <c r="H63" s="242"/>
      <c r="I63" s="242"/>
      <c r="J63" s="242"/>
      <c r="K63" s="402"/>
      <c r="L63" s="160">
        <f t="shared" ref="L63:AE63" si="24">L34</f>
        <v>0</v>
      </c>
      <c r="M63" s="160">
        <f t="shared" si="24"/>
        <v>0</v>
      </c>
      <c r="N63" s="160">
        <f t="shared" si="24"/>
        <v>0</v>
      </c>
      <c r="O63" s="433">
        <f t="shared" si="24"/>
        <v>0</v>
      </c>
      <c r="P63" s="160">
        <f t="shared" si="24"/>
        <v>0</v>
      </c>
      <c r="Q63" s="160">
        <f t="shared" si="24"/>
        <v>0</v>
      </c>
      <c r="R63" s="160">
        <f t="shared" si="24"/>
        <v>0</v>
      </c>
      <c r="S63" s="433">
        <f t="shared" si="24"/>
        <v>0</v>
      </c>
      <c r="T63" s="160">
        <f t="shared" si="24"/>
        <v>0</v>
      </c>
      <c r="U63" s="160">
        <f t="shared" si="24"/>
        <v>0</v>
      </c>
      <c r="V63" s="160">
        <f t="shared" si="24"/>
        <v>0</v>
      </c>
      <c r="W63" s="433">
        <f t="shared" si="24"/>
        <v>0</v>
      </c>
      <c r="X63" s="160">
        <f t="shared" si="24"/>
        <v>0</v>
      </c>
      <c r="Y63" s="160">
        <f t="shared" si="24"/>
        <v>0</v>
      </c>
      <c r="Z63" s="160">
        <f t="shared" si="24"/>
        <v>0</v>
      </c>
      <c r="AA63" s="433">
        <f t="shared" si="24"/>
        <v>0</v>
      </c>
      <c r="AB63" s="160">
        <f t="shared" si="24"/>
        <v>0</v>
      </c>
      <c r="AC63" s="160">
        <f t="shared" si="24"/>
        <v>0</v>
      </c>
      <c r="AD63" s="160">
        <f t="shared" si="24"/>
        <v>0</v>
      </c>
      <c r="AE63" s="161">
        <f t="shared" si="24"/>
        <v>0</v>
      </c>
      <c r="AF63" s="217"/>
    </row>
    <row r="64" spans="1:32" x14ac:dyDescent="0.2">
      <c r="A64" s="195"/>
      <c r="B64" s="241" t="s">
        <v>115</v>
      </c>
      <c r="C64" s="241"/>
      <c r="D64" s="243"/>
      <c r="E64" s="243"/>
      <c r="F64" s="243"/>
      <c r="G64" s="243"/>
      <c r="H64" s="243"/>
      <c r="I64" s="243"/>
      <c r="J64" s="243"/>
      <c r="K64" s="403"/>
      <c r="L64" s="160">
        <f t="shared" ref="L64:AE64" si="25">L53</f>
        <v>20770</v>
      </c>
      <c r="M64" s="160">
        <f t="shared" si="25"/>
        <v>0</v>
      </c>
      <c r="N64" s="160">
        <f t="shared" si="25"/>
        <v>0</v>
      </c>
      <c r="O64" s="433">
        <f t="shared" si="25"/>
        <v>0</v>
      </c>
      <c r="P64" s="160">
        <f t="shared" si="25"/>
        <v>26076</v>
      </c>
      <c r="Q64" s="160">
        <f t="shared" si="25"/>
        <v>4500</v>
      </c>
      <c r="R64" s="160">
        <f t="shared" si="25"/>
        <v>0</v>
      </c>
      <c r="S64" s="433">
        <f t="shared" si="25"/>
        <v>0</v>
      </c>
      <c r="T64" s="160">
        <f t="shared" ref="T64:W64" si="26">T53</f>
        <v>26076</v>
      </c>
      <c r="U64" s="160">
        <f t="shared" si="26"/>
        <v>4500</v>
      </c>
      <c r="V64" s="160">
        <f t="shared" si="26"/>
        <v>0</v>
      </c>
      <c r="W64" s="433">
        <f t="shared" si="26"/>
        <v>0</v>
      </c>
      <c r="X64" s="160">
        <f t="shared" ref="X64:AA64" si="27">X53</f>
        <v>26076</v>
      </c>
      <c r="Y64" s="160">
        <f t="shared" si="27"/>
        <v>4500</v>
      </c>
      <c r="Z64" s="160">
        <f t="shared" si="27"/>
        <v>0</v>
      </c>
      <c r="AA64" s="433">
        <f t="shared" si="27"/>
        <v>0</v>
      </c>
      <c r="AB64" s="160">
        <f t="shared" si="25"/>
        <v>11276</v>
      </c>
      <c r="AC64" s="160">
        <f t="shared" si="25"/>
        <v>0</v>
      </c>
      <c r="AD64" s="160">
        <f t="shared" si="25"/>
        <v>0</v>
      </c>
      <c r="AE64" s="161">
        <f t="shared" si="25"/>
        <v>0</v>
      </c>
      <c r="AF64" s="217"/>
    </row>
    <row r="65" spans="1:32" x14ac:dyDescent="0.2">
      <c r="A65" s="198"/>
      <c r="B65" s="244" t="s">
        <v>23</v>
      </c>
      <c r="C65" s="244"/>
      <c r="D65" s="245"/>
      <c r="E65" s="245"/>
      <c r="F65" s="245"/>
      <c r="G65" s="245"/>
      <c r="H65" s="245"/>
      <c r="I65" s="245"/>
      <c r="J65" s="245"/>
      <c r="K65" s="404"/>
      <c r="L65" s="160">
        <f t="shared" ref="L65:AE65" si="28">L58</f>
        <v>0</v>
      </c>
      <c r="M65" s="160">
        <f t="shared" si="28"/>
        <v>0</v>
      </c>
      <c r="N65" s="160">
        <f t="shared" si="28"/>
        <v>0</v>
      </c>
      <c r="O65" s="433">
        <f t="shared" si="28"/>
        <v>0</v>
      </c>
      <c r="P65" s="160">
        <f t="shared" si="28"/>
        <v>0</v>
      </c>
      <c r="Q65" s="160">
        <f t="shared" si="28"/>
        <v>0</v>
      </c>
      <c r="R65" s="160">
        <f t="shared" si="28"/>
        <v>0</v>
      </c>
      <c r="S65" s="433">
        <f t="shared" si="28"/>
        <v>0</v>
      </c>
      <c r="T65" s="160">
        <f t="shared" ref="T65:W65" si="29">T58</f>
        <v>0</v>
      </c>
      <c r="U65" s="160">
        <f t="shared" si="29"/>
        <v>0</v>
      </c>
      <c r="V65" s="160">
        <f t="shared" si="29"/>
        <v>0</v>
      </c>
      <c r="W65" s="433">
        <f t="shared" si="29"/>
        <v>0</v>
      </c>
      <c r="X65" s="160">
        <f t="shared" ref="X65:AA65" si="30">X58</f>
        <v>0</v>
      </c>
      <c r="Y65" s="160">
        <f t="shared" si="30"/>
        <v>0</v>
      </c>
      <c r="Z65" s="160">
        <f t="shared" si="30"/>
        <v>0</v>
      </c>
      <c r="AA65" s="433">
        <f t="shared" si="30"/>
        <v>0</v>
      </c>
      <c r="AB65" s="160">
        <f t="shared" si="28"/>
        <v>0</v>
      </c>
      <c r="AC65" s="160">
        <f t="shared" si="28"/>
        <v>0</v>
      </c>
      <c r="AD65" s="160">
        <f t="shared" si="28"/>
        <v>0</v>
      </c>
      <c r="AE65" s="161">
        <f t="shared" si="28"/>
        <v>0</v>
      </c>
      <c r="AF65" s="217"/>
    </row>
    <row r="66" spans="1:32" x14ac:dyDescent="0.2">
      <c r="A66" s="194"/>
      <c r="B66" s="111" t="s">
        <v>116</v>
      </c>
      <c r="C66" s="111"/>
      <c r="D66" s="107"/>
      <c r="E66" s="107"/>
      <c r="F66" s="107"/>
      <c r="G66" s="106"/>
      <c r="H66" s="107"/>
      <c r="I66" s="107"/>
      <c r="J66" s="107"/>
      <c r="K66" s="391"/>
      <c r="L66" s="162">
        <f t="shared" ref="L66:AE66" si="31">SUM(L60:L65)</f>
        <v>20770</v>
      </c>
      <c r="M66" s="162">
        <f t="shared" si="31"/>
        <v>0</v>
      </c>
      <c r="N66" s="162">
        <f t="shared" si="31"/>
        <v>0</v>
      </c>
      <c r="O66" s="434">
        <f t="shared" si="31"/>
        <v>0</v>
      </c>
      <c r="P66" s="162">
        <f t="shared" si="31"/>
        <v>81414</v>
      </c>
      <c r="Q66" s="162">
        <f t="shared" si="31"/>
        <v>4500</v>
      </c>
      <c r="R66" s="162">
        <f t="shared" si="31"/>
        <v>0</v>
      </c>
      <c r="S66" s="437">
        <f t="shared" si="31"/>
        <v>0</v>
      </c>
      <c r="T66" s="162">
        <f t="shared" ref="T66:W66" si="32">SUM(T60:T65)</f>
        <v>78459</v>
      </c>
      <c r="U66" s="162">
        <f t="shared" si="32"/>
        <v>4500</v>
      </c>
      <c r="V66" s="162">
        <f t="shared" si="32"/>
        <v>5881</v>
      </c>
      <c r="W66" s="437">
        <f t="shared" si="32"/>
        <v>0</v>
      </c>
      <c r="X66" s="162">
        <f t="shared" ref="X66:AA66" si="33">SUM(X60:X65)</f>
        <v>57977</v>
      </c>
      <c r="Y66" s="162">
        <f t="shared" si="33"/>
        <v>4500</v>
      </c>
      <c r="Z66" s="162">
        <f t="shared" si="33"/>
        <v>2955</v>
      </c>
      <c r="AA66" s="437">
        <f t="shared" si="33"/>
        <v>0</v>
      </c>
      <c r="AB66" s="162">
        <f t="shared" si="31"/>
        <v>31758</v>
      </c>
      <c r="AC66" s="162">
        <f t="shared" si="31"/>
        <v>0</v>
      </c>
      <c r="AD66" s="162">
        <f t="shared" si="31"/>
        <v>2926</v>
      </c>
      <c r="AE66" s="157">
        <f t="shared" si="31"/>
        <v>0</v>
      </c>
      <c r="AF66" s="217"/>
    </row>
    <row r="67" spans="1:32" x14ac:dyDescent="0.2">
      <c r="A67" s="199"/>
      <c r="B67" s="87" t="s">
        <v>117</v>
      </c>
      <c r="C67" s="87"/>
      <c r="D67" s="87"/>
      <c r="E67" s="87"/>
      <c r="F67" s="87"/>
      <c r="G67" s="87"/>
      <c r="H67" s="87"/>
      <c r="I67" s="87"/>
      <c r="J67" s="87"/>
      <c r="K67" s="87"/>
      <c r="L67" s="87"/>
      <c r="M67" s="87"/>
      <c r="N67" s="87"/>
      <c r="O67" s="175">
        <v>0</v>
      </c>
      <c r="P67" s="87"/>
      <c r="Q67" s="87"/>
      <c r="R67" s="87"/>
      <c r="S67" s="87"/>
      <c r="T67" s="87"/>
      <c r="U67" s="87"/>
      <c r="V67" s="87"/>
      <c r="W67" s="87"/>
      <c r="X67" s="87"/>
      <c r="Y67" s="87"/>
      <c r="Z67" s="87"/>
      <c r="AA67" s="87"/>
      <c r="AB67" s="87"/>
      <c r="AC67" s="87"/>
      <c r="AD67" s="87"/>
      <c r="AE67" s="87"/>
    </row>
    <row r="68" spans="1:32" x14ac:dyDescent="0.2">
      <c r="A68" s="197"/>
      <c r="B68" s="87" t="s">
        <v>118</v>
      </c>
      <c r="N68" s="88"/>
      <c r="O68" s="174">
        <v>0</v>
      </c>
    </row>
    <row r="69" spans="1:32" x14ac:dyDescent="0.2">
      <c r="A69" s="210"/>
    </row>
    <row r="70" spans="1:32" x14ac:dyDescent="0.2">
      <c r="A70" s="210"/>
    </row>
    <row r="71" spans="1:32" x14ac:dyDescent="0.2">
      <c r="A71" s="210"/>
    </row>
    <row r="72" spans="1:32" x14ac:dyDescent="0.2">
      <c r="A72" s="210"/>
    </row>
    <row r="73" spans="1:32" x14ac:dyDescent="0.2">
      <c r="A73" s="210"/>
    </row>
    <row r="74" spans="1:32" x14ac:dyDescent="0.2">
      <c r="A74" s="210"/>
    </row>
    <row r="75" spans="1:32" x14ac:dyDescent="0.2">
      <c r="A75" s="210"/>
    </row>
    <row r="76" spans="1:32" x14ac:dyDescent="0.2">
      <c r="A76" s="210"/>
    </row>
  </sheetData>
  <phoneticPr fontId="17" type="noConversion"/>
  <pageMargins left="0.4" right="0.15" top="0.5" bottom="0.75" header="0.1" footer="0.1"/>
  <pageSetup pageOrder="overThenDown" orientation="landscape" r:id="rId1"/>
  <rowBreaks count="4" manualBreakCount="4">
    <brk id="23" max="16383" man="1"/>
    <brk id="35" max="16383" man="1"/>
    <brk id="43" max="16383" man="1"/>
    <brk id="54" max="16383" man="1"/>
  </rowBreaks>
  <colBreaks count="1" manualBreakCount="1">
    <brk id="23"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A31"/>
  <sheetViews>
    <sheetView showOutlineSymbols="0" view="pageLayout" zoomScaleNormal="95" workbookViewId="0">
      <selection activeCell="I13" sqref="I13"/>
    </sheetView>
  </sheetViews>
  <sheetFormatPr defaultColWidth="6.6640625" defaultRowHeight="11.25" x14ac:dyDescent="0.2"/>
  <cols>
    <col min="1" max="1" width="2.6640625" style="1" customWidth="1"/>
    <col min="2" max="2" width="6.33203125" style="1" customWidth="1"/>
    <col min="3" max="3" width="13" style="1" customWidth="1"/>
    <col min="4" max="4" width="1.6640625" style="1" customWidth="1"/>
    <col min="5" max="5" width="3.44140625" style="1" customWidth="1"/>
    <col min="6" max="7" width="5.88671875" style="1" customWidth="1"/>
    <col min="8" max="8" width="3.33203125" style="1" customWidth="1"/>
    <col min="9" max="9" width="1.33203125" style="1" customWidth="1"/>
    <col min="10" max="10" width="5" style="1" customWidth="1"/>
    <col min="11" max="11" width="5.33203125" style="1" customWidth="1"/>
    <col min="12" max="12" width="4.6640625" style="1" customWidth="1"/>
    <col min="13" max="13" width="5" style="1" customWidth="1"/>
    <col min="14" max="14" width="5.6640625" style="1" customWidth="1"/>
    <col min="15" max="16" width="4.6640625" style="1" customWidth="1"/>
    <col min="17" max="17" width="5.109375" style="1" customWidth="1"/>
    <col min="18" max="26" width="5.6640625" style="1" customWidth="1"/>
    <col min="27" max="29" width="4.6640625" style="1" customWidth="1"/>
    <col min="30" max="30" width="5.6640625" style="1" customWidth="1"/>
    <col min="31" max="16384" width="6.6640625" style="1"/>
  </cols>
  <sheetData>
    <row r="1" spans="1:1021 1031:2041 2051:3071 3075:4095 4099:5119 5123:6143 6147:7167 7170:8191 8201:9211 9221:10231 10241:11261 11265:12285 12289:13309 13313:14333 14337:16381" ht="15.75" x14ac:dyDescent="0.25">
      <c r="A1" s="246"/>
      <c r="B1" s="127" t="s">
        <v>119</v>
      </c>
      <c r="C1" s="126"/>
      <c r="D1" s="126"/>
      <c r="E1" s="127"/>
      <c r="F1" s="127"/>
      <c r="G1" s="127"/>
      <c r="H1" s="127"/>
      <c r="I1" s="127"/>
      <c r="K1" s="127"/>
      <c r="L1" s="127"/>
      <c r="M1" s="127"/>
      <c r="N1" s="127"/>
      <c r="O1" s="127"/>
      <c r="P1" s="127"/>
      <c r="Q1" s="127"/>
      <c r="R1" s="127"/>
      <c r="S1" s="127"/>
      <c r="T1" s="127"/>
      <c r="U1" s="127"/>
      <c r="V1" s="127"/>
      <c r="W1" s="127"/>
      <c r="X1" s="127"/>
      <c r="Y1" s="127"/>
      <c r="Z1" s="127"/>
      <c r="AA1" s="127"/>
      <c r="AB1" s="127"/>
      <c r="AC1" s="127"/>
      <c r="AD1" s="247"/>
    </row>
    <row r="2" spans="1:1021 1031:2041 2051:3071 3075:4095 4099:5119 5123:6143 6147:7167 7170:8191 8201:9211 9221:10231 10241:11261 11265:12285 12289:13309 13313:14333 14337:16381" ht="15.75" x14ac:dyDescent="0.25">
      <c r="A2" s="246"/>
      <c r="B2" s="174" t="s">
        <v>26</v>
      </c>
      <c r="E2" s="127"/>
      <c r="F2" s="127"/>
      <c r="G2" s="127"/>
      <c r="H2" s="127"/>
      <c r="I2" s="127"/>
      <c r="J2" s="248"/>
      <c r="K2" s="127"/>
      <c r="L2" s="127"/>
      <c r="M2" s="127"/>
      <c r="N2" s="127"/>
      <c r="O2" s="127"/>
      <c r="P2" s="127"/>
      <c r="Q2" s="127"/>
      <c r="R2" s="127"/>
      <c r="S2" s="127"/>
      <c r="T2" s="127"/>
      <c r="U2" s="127"/>
      <c r="V2" s="127"/>
      <c r="W2" s="127"/>
      <c r="X2" s="127"/>
      <c r="Y2" s="127"/>
      <c r="Z2" s="127"/>
      <c r="AA2" s="127"/>
      <c r="AB2" s="127"/>
      <c r="AC2" s="127"/>
      <c r="AD2" s="247"/>
    </row>
    <row r="3" spans="1:1021 1031:2041 2051:3071 3075:4095 4099:5119 5123:6143 6147:7167 7170:8191 8201:9211 9221:10231 10241:11261 11265:12285 12289:13309 13313:14333 14337:16381" ht="15.75" x14ac:dyDescent="0.25">
      <c r="A3" s="246"/>
      <c r="B3" s="123" t="s">
        <v>120</v>
      </c>
      <c r="E3" s="127"/>
      <c r="F3" s="127"/>
      <c r="G3" s="127"/>
      <c r="H3" s="127"/>
      <c r="I3" s="127"/>
      <c r="J3" s="248"/>
      <c r="K3" s="127"/>
      <c r="L3" s="127"/>
      <c r="M3" s="127"/>
      <c r="N3" s="127"/>
      <c r="O3" s="127"/>
      <c r="P3" s="127"/>
      <c r="Q3" s="127"/>
      <c r="R3" s="127"/>
      <c r="S3" s="127"/>
      <c r="T3" s="127"/>
      <c r="U3" s="127"/>
      <c r="V3" s="127"/>
      <c r="W3" s="127"/>
      <c r="X3" s="127"/>
      <c r="Y3" s="127"/>
      <c r="Z3" s="127"/>
      <c r="AA3" s="127"/>
      <c r="AB3" s="127"/>
      <c r="AC3" s="127"/>
      <c r="AD3" s="247"/>
    </row>
    <row r="4" spans="1:1021 1031:2041 2051:3071 3075:4095 4099:5119 5123:6143 6147:7167 7170:8191 8201:9211 9221:10231 10241:11261 11265:12285 12289:13309 13313:14333 14337:16381" ht="15.75" x14ac:dyDescent="0.25">
      <c r="A4" s="246"/>
      <c r="B4" s="124" t="s">
        <v>28</v>
      </c>
      <c r="E4" s="127"/>
      <c r="F4" s="127"/>
      <c r="G4" s="127"/>
      <c r="H4" s="127"/>
      <c r="I4" s="127"/>
      <c r="J4" s="248"/>
      <c r="K4" s="127"/>
      <c r="L4" s="127"/>
      <c r="M4" s="127"/>
      <c r="N4" s="127"/>
      <c r="O4" s="127"/>
      <c r="P4" s="127"/>
      <c r="Q4" s="127"/>
      <c r="R4" s="127"/>
      <c r="S4" s="127"/>
      <c r="T4" s="127"/>
      <c r="U4" s="127"/>
      <c r="V4" s="127"/>
      <c r="W4" s="127"/>
      <c r="X4" s="127"/>
      <c r="Y4" s="127"/>
      <c r="Z4" s="127"/>
      <c r="AA4" s="127"/>
      <c r="AB4" s="127"/>
      <c r="AC4" s="127"/>
      <c r="AD4" s="247"/>
    </row>
    <row r="5" spans="1:1021 1031:2041 2051:3071 3075:4095 4099:5119 5123:6143 6147:7167 7170:8191 8201:9211 9221:10231 10241:11261 11265:12285 12289:13309 13313:14333 14337:16381" ht="4.5" customHeight="1" x14ac:dyDescent="0.2">
      <c r="A5" s="246"/>
      <c r="B5" s="2"/>
      <c r="C5" s="2"/>
      <c r="D5" s="2"/>
      <c r="E5" s="2"/>
      <c r="F5" s="2"/>
      <c r="G5" s="2"/>
      <c r="H5" s="2"/>
      <c r="I5" s="2"/>
      <c r="J5" s="249"/>
      <c r="K5" s="249"/>
      <c r="L5" s="2"/>
      <c r="M5" s="2"/>
      <c r="N5" s="2"/>
      <c r="O5" s="2"/>
      <c r="P5" s="2"/>
      <c r="Q5" s="2"/>
      <c r="R5" s="2"/>
      <c r="S5" s="2"/>
      <c r="T5" s="2"/>
      <c r="U5" s="2"/>
      <c r="V5" s="2"/>
      <c r="W5" s="2"/>
      <c r="X5" s="2"/>
      <c r="Y5" s="2"/>
      <c r="Z5" s="2"/>
      <c r="AA5" s="2"/>
      <c r="AB5" s="2"/>
      <c r="AC5" s="2"/>
      <c r="AD5" s="211"/>
    </row>
    <row r="6" spans="1:1021 1031:2041 2051:3071 3075:4095 4099:5119 5123:6143 6147:7167 7170:8191 8201:9211 9221:10231 10241:11261 11265:12285 12289:13309 13313:14333 14337:16381" ht="12.75" x14ac:dyDescent="0.2">
      <c r="A6" s="449"/>
      <c r="B6" s="213"/>
      <c r="C6" s="213"/>
      <c r="D6" s="213"/>
      <c r="E6" s="460" t="s">
        <v>121</v>
      </c>
      <c r="F6" s="143"/>
      <c r="G6" s="144"/>
      <c r="H6" s="142" t="s">
        <v>122</v>
      </c>
      <c r="I6" s="143"/>
      <c r="J6" s="492"/>
      <c r="K6" s="215" t="s">
        <v>30</v>
      </c>
      <c r="L6" s="215"/>
      <c r="M6" s="215"/>
      <c r="N6" s="215"/>
      <c r="O6" s="214" t="s">
        <v>31</v>
      </c>
      <c r="P6" s="215"/>
      <c r="Q6" s="215"/>
      <c r="R6" s="215"/>
      <c r="S6" s="214" t="s">
        <v>32</v>
      </c>
      <c r="T6" s="215"/>
      <c r="U6" s="215"/>
      <c r="V6" s="502"/>
      <c r="W6" s="215" t="s">
        <v>33</v>
      </c>
      <c r="X6" s="215"/>
      <c r="Y6" s="215"/>
      <c r="Z6" s="216"/>
      <c r="AA6" s="214" t="s">
        <v>34</v>
      </c>
      <c r="AB6" s="215"/>
      <c r="AC6" s="215"/>
      <c r="AD6" s="216"/>
    </row>
    <row r="7" spans="1:1021 1031:2041 2051:3071 3075:4095 4099:5119 5123:6143 6147:7167 7170:8191 8201:9211 9221:10231 10241:11261 11265:12285 12289:13309 13313:14333 14337:16381" ht="12.75" x14ac:dyDescent="0.2">
      <c r="A7" s="450"/>
      <c r="B7" s="219"/>
      <c r="C7" s="219"/>
      <c r="D7" s="219"/>
      <c r="E7" s="465" t="s">
        <v>48</v>
      </c>
      <c r="F7" s="465" t="s">
        <v>49</v>
      </c>
      <c r="G7" s="465" t="s">
        <v>82</v>
      </c>
      <c r="H7" s="466" t="s">
        <v>123</v>
      </c>
      <c r="I7" s="467"/>
      <c r="J7" s="465" t="s">
        <v>124</v>
      </c>
      <c r="K7" s="251"/>
      <c r="L7" s="214" t="s">
        <v>35</v>
      </c>
      <c r="M7" s="215"/>
      <c r="N7" s="215"/>
      <c r="O7" s="221"/>
      <c r="P7" s="214" t="s">
        <v>35</v>
      </c>
      <c r="Q7" s="215"/>
      <c r="R7" s="215"/>
      <c r="S7" s="221"/>
      <c r="T7" s="214" t="s">
        <v>35</v>
      </c>
      <c r="U7" s="215"/>
      <c r="V7" s="502"/>
      <c r="W7" s="251"/>
      <c r="X7" s="214" t="s">
        <v>35</v>
      </c>
      <c r="Y7" s="215"/>
      <c r="Z7" s="215"/>
      <c r="AA7" s="506"/>
      <c r="AB7" s="215" t="s">
        <v>35</v>
      </c>
      <c r="AC7" s="215"/>
      <c r="AD7" s="412"/>
    </row>
    <row r="8" spans="1:1021 1031:2041 2051:3071 3075:4095 4099:5119 5123:6143 6147:7167 7170:8191 8201:9211 9221:10231 10241:11261 11265:12285 12289:13309 13313:14333 14337:16381" ht="22.5" x14ac:dyDescent="0.2">
      <c r="A8" s="450"/>
      <c r="B8" s="458" t="s">
        <v>36</v>
      </c>
      <c r="C8" s="222"/>
      <c r="D8" s="222"/>
      <c r="E8" s="469" t="s">
        <v>125</v>
      </c>
      <c r="F8" s="468"/>
      <c r="G8" s="469" t="s">
        <v>126</v>
      </c>
      <c r="H8" s="468"/>
      <c r="I8" s="470"/>
      <c r="J8" s="493"/>
      <c r="K8" s="461" t="s">
        <v>37</v>
      </c>
      <c r="L8" s="214" t="s">
        <v>38</v>
      </c>
      <c r="M8" s="215"/>
      <c r="N8" s="413" t="s">
        <v>39</v>
      </c>
      <c r="O8" s="507" t="s">
        <v>37</v>
      </c>
      <c r="P8" s="215" t="s">
        <v>38</v>
      </c>
      <c r="Q8" s="215"/>
      <c r="R8" s="413" t="s">
        <v>39</v>
      </c>
      <c r="S8" s="507" t="s">
        <v>37</v>
      </c>
      <c r="T8" s="215" t="s">
        <v>38</v>
      </c>
      <c r="U8" s="215"/>
      <c r="V8" s="503" t="s">
        <v>39</v>
      </c>
      <c r="W8" s="508" t="s">
        <v>37</v>
      </c>
      <c r="X8" s="215" t="s">
        <v>38</v>
      </c>
      <c r="Y8" s="215"/>
      <c r="Z8" s="413" t="s">
        <v>39</v>
      </c>
      <c r="AA8" s="507" t="s">
        <v>37</v>
      </c>
      <c r="AB8" s="215" t="s">
        <v>38</v>
      </c>
      <c r="AC8" s="215"/>
      <c r="AD8" s="413" t="s">
        <v>39</v>
      </c>
    </row>
    <row r="9" spans="1:1021 1031:2041 2051:3071 3075:4095 4099:5119 5123:6143 6147:7167 7170:8191 8201:9211 9221:10231 10241:11261 11265:12285 12289:13309 13313:14333 14337:16381" ht="12.75" x14ac:dyDescent="0.2">
      <c r="A9" s="451" t="s">
        <v>40</v>
      </c>
      <c r="B9" s="459" t="s">
        <v>41</v>
      </c>
      <c r="C9" s="250"/>
      <c r="D9" s="250"/>
      <c r="E9" s="462" t="s">
        <v>127</v>
      </c>
      <c r="F9" s="462" t="s">
        <v>128</v>
      </c>
      <c r="G9" s="462" t="s">
        <v>129</v>
      </c>
      <c r="H9" s="463" t="s">
        <v>130</v>
      </c>
      <c r="I9" s="464"/>
      <c r="J9" s="462" t="s">
        <v>131</v>
      </c>
      <c r="K9" s="491" t="s">
        <v>42</v>
      </c>
      <c r="L9" s="472" t="s">
        <v>43</v>
      </c>
      <c r="M9" s="472" t="s">
        <v>23</v>
      </c>
      <c r="N9" s="473" t="s">
        <v>44</v>
      </c>
      <c r="O9" s="471" t="s">
        <v>42</v>
      </c>
      <c r="P9" s="472" t="s">
        <v>43</v>
      </c>
      <c r="Q9" s="472" t="s">
        <v>23</v>
      </c>
      <c r="R9" s="473" t="s">
        <v>44</v>
      </c>
      <c r="S9" s="471" t="s">
        <v>42</v>
      </c>
      <c r="T9" s="472" t="s">
        <v>43</v>
      </c>
      <c r="U9" s="472" t="s">
        <v>23</v>
      </c>
      <c r="V9" s="504" t="s">
        <v>44</v>
      </c>
      <c r="W9" s="491" t="s">
        <v>42</v>
      </c>
      <c r="X9" s="472" t="s">
        <v>43</v>
      </c>
      <c r="Y9" s="472" t="s">
        <v>23</v>
      </c>
      <c r="Z9" s="473" t="s">
        <v>44</v>
      </c>
      <c r="AA9" s="471" t="s">
        <v>42</v>
      </c>
      <c r="AB9" s="472" t="s">
        <v>43</v>
      </c>
      <c r="AC9" s="472" t="s">
        <v>23</v>
      </c>
      <c r="AD9" s="474" t="s">
        <v>44</v>
      </c>
    </row>
    <row r="10" spans="1:1021 1031:2041 2051:3071 3075:4095 4099:5119 5123:6143 6147:7167 7170:8191 8201:9211 9221:10231 10241:11261 11265:12285 12289:13309 13313:14333 14337:16381" x14ac:dyDescent="0.2">
      <c r="A10" s="452"/>
      <c r="B10" s="252"/>
      <c r="C10" s="252"/>
      <c r="D10" s="252"/>
      <c r="E10" s="252"/>
      <c r="F10" s="252"/>
      <c r="G10" s="252"/>
      <c r="H10" s="252"/>
      <c r="I10" s="252"/>
      <c r="J10" s="494"/>
      <c r="K10" s="6"/>
      <c r="L10" s="6"/>
      <c r="M10" s="6"/>
      <c r="N10" s="6"/>
      <c r="O10" s="5"/>
      <c r="P10" s="6"/>
      <c r="Q10" s="6"/>
      <c r="R10" s="6"/>
      <c r="S10" s="5"/>
      <c r="T10" s="6"/>
      <c r="U10" s="6"/>
      <c r="V10" s="505"/>
      <c r="W10" s="6"/>
      <c r="X10" s="6"/>
      <c r="Y10" s="6"/>
      <c r="Z10" s="19"/>
      <c r="AA10" s="5"/>
      <c r="AB10" s="6"/>
      <c r="AC10" s="6"/>
      <c r="AD10" s="19"/>
    </row>
    <row r="11" spans="1:1021 1031:2041 2051:3071 3075:4095 4099:5119 5123:6143 6147:7167 7170:8191 8201:9211 9221:10231 10241:11261 11265:12285 12289:13309 13313:14333 14337:16381" ht="52.5" x14ac:dyDescent="0.2">
      <c r="A11" s="453">
        <v>1</v>
      </c>
      <c r="B11" s="187" t="s">
        <v>132</v>
      </c>
      <c r="C11" s="187" t="s">
        <v>133</v>
      </c>
      <c r="D11" s="206" t="s">
        <v>134</v>
      </c>
      <c r="E11" s="188">
        <v>0.01</v>
      </c>
      <c r="F11" s="177">
        <v>185000</v>
      </c>
      <c r="G11" s="119">
        <f>E11*F11</f>
        <v>1850</v>
      </c>
      <c r="H11" s="146">
        <v>0.03</v>
      </c>
      <c r="I11" s="207"/>
      <c r="J11" s="495" t="s">
        <v>135</v>
      </c>
      <c r="K11" s="119"/>
      <c r="L11" s="119"/>
      <c r="M11" s="119">
        <f>$G11</f>
        <v>1850</v>
      </c>
      <c r="N11" s="119"/>
      <c r="O11" s="120"/>
      <c r="P11" s="119"/>
      <c r="Q11" s="119">
        <f>M11*(1+$H11)</f>
        <v>1906</v>
      </c>
      <c r="R11" s="119"/>
      <c r="S11" s="120"/>
      <c r="T11" s="119"/>
      <c r="U11" s="119">
        <f>Q11*(1+$H11)</f>
        <v>1963</v>
      </c>
      <c r="V11" s="384"/>
      <c r="W11" s="119"/>
      <c r="X11" s="119"/>
      <c r="Y11" s="119">
        <f>U11*(1+$H11)</f>
        <v>2022</v>
      </c>
      <c r="Z11" s="129"/>
      <c r="AA11" s="120"/>
      <c r="AB11" s="119"/>
      <c r="AC11" s="119">
        <f>Y11*(1+$H11)</f>
        <v>2083</v>
      </c>
      <c r="AD11" s="129"/>
      <c r="AE11" s="90"/>
    </row>
    <row r="12" spans="1:1021 1031:2041 2051:3071 3075:4095 4099:5119 5123:6143 6147:7167 7170:8191 8201:9211 9221:10231 10241:11261 11265:12285 12289:13309 13313:14333 14337:16381" ht="42" x14ac:dyDescent="0.2">
      <c r="A12" s="453">
        <v>2</v>
      </c>
      <c r="B12" s="187" t="s">
        <v>136</v>
      </c>
      <c r="C12" s="187" t="s">
        <v>137</v>
      </c>
      <c r="D12" s="206"/>
      <c r="E12" s="188">
        <v>0.1</v>
      </c>
      <c r="F12" s="177">
        <v>100000</v>
      </c>
      <c r="G12" s="119">
        <f>E12*F12</f>
        <v>10000</v>
      </c>
      <c r="H12" s="147">
        <f>H$11</f>
        <v>0.03</v>
      </c>
      <c r="I12" s="207"/>
      <c r="J12" s="495" t="s">
        <v>135</v>
      </c>
      <c r="K12" s="119"/>
      <c r="L12" s="119"/>
      <c r="M12" s="119">
        <f>$G12</f>
        <v>10000</v>
      </c>
      <c r="N12" s="119"/>
      <c r="O12" s="120"/>
      <c r="P12" s="119"/>
      <c r="Q12" s="119">
        <f>M12*(1+$H12)</f>
        <v>10300</v>
      </c>
      <c r="R12" s="119"/>
      <c r="S12" s="120"/>
      <c r="T12" s="119"/>
      <c r="U12" s="119">
        <f>Q12*(1+$H12)</f>
        <v>10609</v>
      </c>
      <c r="V12" s="384"/>
      <c r="W12" s="119"/>
      <c r="X12" s="119"/>
      <c r="Y12" s="119">
        <f>Q12*(1+$H12)</f>
        <v>10609</v>
      </c>
      <c r="Z12" s="129"/>
      <c r="AA12" s="120"/>
      <c r="AB12" s="119"/>
      <c r="AC12" s="119">
        <f>Y12*(1+$H12)</f>
        <v>10927</v>
      </c>
      <c r="AD12" s="129"/>
      <c r="AE12" s="90"/>
    </row>
    <row r="13" spans="1:1021 1031:2041 2051:3071 3075:4095 4099:5119 5123:6143 6147:7167 7170:8191 8201:9211 9221:10231 10241:11261 11265:12285 12289:13309 13313:14333 14337:16381" ht="42" x14ac:dyDescent="0.2">
      <c r="A13" s="453">
        <v>3</v>
      </c>
      <c r="B13" s="187" t="s">
        <v>138</v>
      </c>
      <c r="C13" s="187" t="s">
        <v>139</v>
      </c>
      <c r="D13" s="206"/>
      <c r="E13" s="188">
        <v>0.35</v>
      </c>
      <c r="F13" s="177">
        <v>80000</v>
      </c>
      <c r="G13" s="119">
        <f>E13*F13</f>
        <v>28000</v>
      </c>
      <c r="H13" s="147">
        <f>H$11</f>
        <v>0.03</v>
      </c>
      <c r="I13" s="207"/>
      <c r="J13" s="495" t="s">
        <v>135</v>
      </c>
      <c r="K13" s="119"/>
      <c r="L13" s="119"/>
      <c r="M13" s="119">
        <f>$G13</f>
        <v>28000</v>
      </c>
      <c r="N13" s="119"/>
      <c r="O13" s="120"/>
      <c r="P13" s="119"/>
      <c r="Q13" s="119">
        <f>M13*(1+$H13)</f>
        <v>28840</v>
      </c>
      <c r="R13" s="119"/>
      <c r="S13" s="120"/>
      <c r="T13" s="119"/>
      <c r="U13" s="119">
        <f>Q13*(1+$H13)</f>
        <v>29705</v>
      </c>
      <c r="V13" s="384"/>
      <c r="W13" s="119"/>
      <c r="X13" s="119"/>
      <c r="Y13" s="119">
        <f>U13*(1+$H13)</f>
        <v>30596</v>
      </c>
      <c r="Z13" s="129"/>
      <c r="AA13" s="120"/>
      <c r="AB13" s="119"/>
      <c r="AC13" s="119">
        <f>Y13*(1+$H13)</f>
        <v>31514</v>
      </c>
      <c r="AD13" s="129"/>
      <c r="AE13" s="90"/>
    </row>
    <row r="14" spans="1:1021 1031:2041 2051:3071 3075:4095 4099:5119 5123:6143 6147:7167 7170:8191 8201:9211 9221:10231 10241:11261 11265:12285 12289:13309 13313:14333 14337:16381" ht="7.5" customHeight="1" x14ac:dyDescent="0.2">
      <c r="A14" s="448"/>
      <c r="J14" s="496"/>
      <c r="O14" s="448"/>
      <c r="S14" s="448"/>
      <c r="V14" s="496"/>
      <c r="AA14" s="448"/>
      <c r="AD14" s="447"/>
      <c r="AE14" s="448"/>
      <c r="AO14" s="448"/>
      <c r="AS14" s="448"/>
      <c r="AW14" s="448"/>
      <c r="BA14" s="448"/>
      <c r="BE14" s="448"/>
      <c r="BH14" s="447"/>
      <c r="BI14" s="448"/>
      <c r="BS14" s="448"/>
      <c r="BW14" s="448"/>
      <c r="CA14" s="448"/>
      <c r="CE14" s="448"/>
      <c r="CI14" s="448"/>
      <c r="CL14" s="447"/>
      <c r="CM14" s="448"/>
      <c r="CW14" s="448"/>
      <c r="DA14" s="448"/>
      <c r="DE14" s="448"/>
      <c r="DI14" s="448"/>
      <c r="DM14" s="448"/>
      <c r="DP14" s="447"/>
      <c r="DQ14" s="448"/>
      <c r="EA14" s="448"/>
      <c r="EE14" s="448"/>
      <c r="EI14" s="448"/>
      <c r="EM14" s="448"/>
      <c r="EQ14" s="448"/>
      <c r="ET14" s="447"/>
      <c r="EU14" s="448"/>
      <c r="FE14" s="448"/>
      <c r="FI14" s="448"/>
      <c r="FM14" s="448"/>
      <c r="FQ14" s="448"/>
      <c r="FU14" s="448"/>
      <c r="FX14" s="447"/>
      <c r="FY14" s="448"/>
      <c r="GI14" s="448"/>
      <c r="GM14" s="448"/>
      <c r="GQ14" s="448"/>
      <c r="GU14" s="448"/>
      <c r="GY14" s="448"/>
      <c r="HB14" s="447"/>
      <c r="HC14" s="448"/>
      <c r="HM14" s="448"/>
      <c r="HQ14" s="448"/>
      <c r="HU14" s="448"/>
      <c r="HY14" s="448"/>
      <c r="IC14" s="448"/>
      <c r="IF14" s="447"/>
      <c r="IG14" s="448"/>
      <c r="IQ14" s="448"/>
      <c r="IU14" s="448"/>
      <c r="IY14" s="448"/>
      <c r="JC14" s="448"/>
      <c r="JG14" s="448"/>
      <c r="JJ14" s="447"/>
      <c r="JK14" s="448"/>
      <c r="JU14" s="448"/>
      <c r="JY14" s="448"/>
      <c r="KC14" s="448"/>
      <c r="KG14" s="448"/>
      <c r="KK14" s="448"/>
      <c r="KN14" s="447"/>
      <c r="KO14" s="448"/>
      <c r="KY14" s="448"/>
      <c r="LC14" s="448"/>
      <c r="LG14" s="448"/>
      <c r="LK14" s="448"/>
      <c r="LO14" s="448"/>
      <c r="LR14" s="447"/>
      <c r="LS14" s="448"/>
      <c r="MC14" s="448"/>
      <c r="MG14" s="448"/>
      <c r="MK14" s="448"/>
      <c r="MO14" s="448"/>
      <c r="MS14" s="448"/>
      <c r="MV14" s="447"/>
      <c r="MW14" s="448"/>
      <c r="NG14" s="448"/>
      <c r="NK14" s="448"/>
      <c r="NO14" s="448"/>
      <c r="NS14" s="448"/>
      <c r="NW14" s="448"/>
      <c r="NZ14" s="447"/>
      <c r="OA14" s="448"/>
      <c r="OK14" s="448"/>
      <c r="OO14" s="448"/>
      <c r="OS14" s="448"/>
      <c r="OW14" s="448"/>
      <c r="PA14" s="448"/>
      <c r="PD14" s="447"/>
      <c r="PE14" s="448"/>
      <c r="PO14" s="448"/>
      <c r="PS14" s="448"/>
      <c r="PW14" s="448"/>
      <c r="QA14" s="448"/>
      <c r="QE14" s="448"/>
      <c r="QH14" s="447"/>
      <c r="QI14" s="448"/>
      <c r="QS14" s="448"/>
      <c r="QW14" s="448"/>
      <c r="RA14" s="448"/>
      <c r="RE14" s="448"/>
      <c r="RI14" s="448"/>
      <c r="RL14" s="447"/>
      <c r="RM14" s="448"/>
      <c r="RW14" s="448"/>
      <c r="SA14" s="448"/>
      <c r="SE14" s="448"/>
      <c r="SI14" s="448"/>
      <c r="SM14" s="448"/>
      <c r="SP14" s="447"/>
      <c r="SQ14" s="448"/>
      <c r="TA14" s="448"/>
      <c r="TE14" s="448"/>
      <c r="TI14" s="448"/>
      <c r="TM14" s="448"/>
      <c r="TQ14" s="448"/>
      <c r="TT14" s="447"/>
      <c r="TU14" s="448"/>
      <c r="UE14" s="448"/>
      <c r="UI14" s="448"/>
      <c r="UM14" s="448"/>
      <c r="UQ14" s="448"/>
      <c r="UU14" s="448"/>
      <c r="UX14" s="447"/>
      <c r="UY14" s="448"/>
      <c r="VI14" s="448"/>
      <c r="VM14" s="448"/>
      <c r="VQ14" s="448"/>
      <c r="VU14" s="448"/>
      <c r="VY14" s="448"/>
      <c r="WB14" s="447"/>
      <c r="WC14" s="448"/>
      <c r="WM14" s="448"/>
      <c r="WQ14" s="448"/>
      <c r="WU14" s="448"/>
      <c r="WY14" s="448"/>
      <c r="XC14" s="448"/>
      <c r="XF14" s="447"/>
      <c r="XG14" s="448"/>
      <c r="XQ14" s="448"/>
      <c r="XU14" s="448"/>
      <c r="XY14" s="448"/>
      <c r="YC14" s="448"/>
      <c r="YG14" s="448"/>
      <c r="YJ14" s="447"/>
      <c r="YK14" s="448"/>
      <c r="YU14" s="448"/>
      <c r="YY14" s="448"/>
      <c r="ZC14" s="448"/>
      <c r="ZG14" s="448"/>
      <c r="ZK14" s="448"/>
      <c r="ZN14" s="447"/>
      <c r="ZO14" s="448"/>
      <c r="ZY14" s="448"/>
      <c r="AAC14" s="448"/>
      <c r="AAG14" s="448"/>
      <c r="AAK14" s="448"/>
      <c r="AAO14" s="448"/>
      <c r="AAR14" s="447"/>
      <c r="AAS14" s="448"/>
      <c r="ABC14" s="448"/>
      <c r="ABG14" s="448"/>
      <c r="ABK14" s="448"/>
      <c r="ABO14" s="448"/>
      <c r="ABS14" s="448"/>
      <c r="ABV14" s="447"/>
      <c r="ABW14" s="448"/>
      <c r="ACG14" s="448"/>
      <c r="ACK14" s="448"/>
      <c r="ACO14" s="448"/>
      <c r="ACS14" s="448"/>
      <c r="ACW14" s="448"/>
      <c r="ACZ14" s="447"/>
      <c r="ADA14" s="448"/>
      <c r="ADK14" s="448"/>
      <c r="ADO14" s="448"/>
      <c r="ADS14" s="448"/>
      <c r="ADW14" s="448"/>
      <c r="AEA14" s="448"/>
      <c r="AED14" s="447"/>
      <c r="AEE14" s="448"/>
      <c r="AEO14" s="448"/>
      <c r="AES14" s="448"/>
      <c r="AEW14" s="448"/>
      <c r="AFA14" s="448"/>
      <c r="AFE14" s="448"/>
      <c r="AFH14" s="447"/>
      <c r="AFI14" s="448"/>
      <c r="AFS14" s="448"/>
      <c r="AFW14" s="448"/>
      <c r="AGA14" s="448"/>
      <c r="AGE14" s="448"/>
      <c r="AGI14" s="448"/>
      <c r="AGL14" s="447"/>
      <c r="AGM14" s="448"/>
      <c r="AGW14" s="448"/>
      <c r="AHA14" s="448"/>
      <c r="AHE14" s="448"/>
      <c r="AHI14" s="448"/>
      <c r="AHM14" s="448"/>
      <c r="AHP14" s="447"/>
      <c r="AHQ14" s="448"/>
      <c r="AIA14" s="448"/>
      <c r="AIE14" s="448"/>
      <c r="AII14" s="448"/>
      <c r="AIM14" s="448"/>
      <c r="AIQ14" s="448"/>
      <c r="AIT14" s="447"/>
      <c r="AIU14" s="448"/>
      <c r="AJE14" s="448"/>
      <c r="AJI14" s="448"/>
      <c r="AJM14" s="448"/>
      <c r="AJQ14" s="448"/>
      <c r="AJU14" s="448"/>
      <c r="AJX14" s="447"/>
      <c r="AJY14" s="448"/>
      <c r="AKI14" s="448"/>
      <c r="AKM14" s="448"/>
      <c r="AKQ14" s="448"/>
      <c r="AKU14" s="448"/>
      <c r="AKY14" s="448"/>
      <c r="ALB14" s="447"/>
      <c r="ALC14" s="448"/>
      <c r="ALM14" s="448"/>
      <c r="ALQ14" s="448"/>
      <c r="ALU14" s="448"/>
      <c r="ALY14" s="448"/>
      <c r="AMC14" s="448"/>
      <c r="AMF14" s="447"/>
      <c r="AMG14" s="448"/>
      <c r="AMQ14" s="448"/>
      <c r="AMU14" s="448"/>
      <c r="AMY14" s="448"/>
      <c r="ANC14" s="448"/>
      <c r="ANG14" s="448"/>
      <c r="ANJ14" s="447"/>
      <c r="ANK14" s="448"/>
      <c r="ANU14" s="448"/>
      <c r="ANY14" s="448"/>
      <c r="AOC14" s="448"/>
      <c r="AOG14" s="448"/>
      <c r="AOK14" s="448"/>
      <c r="AON14" s="447"/>
      <c r="AOO14" s="448"/>
      <c r="AOY14" s="448"/>
      <c r="APC14" s="448"/>
      <c r="APG14" s="448"/>
      <c r="APK14" s="448"/>
      <c r="APO14" s="448"/>
      <c r="APR14" s="447"/>
      <c r="APS14" s="448"/>
      <c r="AQC14" s="448"/>
      <c r="AQG14" s="448"/>
      <c r="AQK14" s="448"/>
      <c r="AQO14" s="448"/>
      <c r="AQS14" s="448"/>
      <c r="AQV14" s="447"/>
      <c r="AQW14" s="448"/>
      <c r="ARG14" s="448"/>
      <c r="ARK14" s="448"/>
      <c r="ARO14" s="448"/>
      <c r="ARS14" s="448"/>
      <c r="ARW14" s="448"/>
      <c r="ARZ14" s="447"/>
      <c r="ASA14" s="448"/>
      <c r="ASK14" s="448"/>
      <c r="ASO14" s="448"/>
      <c r="ASS14" s="448"/>
      <c r="ASW14" s="448"/>
      <c r="ATA14" s="448"/>
      <c r="ATD14" s="447"/>
      <c r="ATE14" s="448"/>
      <c r="ATO14" s="448"/>
      <c r="ATS14" s="448"/>
      <c r="ATW14" s="448"/>
      <c r="AUA14" s="448"/>
      <c r="AUE14" s="448"/>
      <c r="AUH14" s="447"/>
      <c r="AUI14" s="448"/>
      <c r="AUS14" s="448"/>
      <c r="AUW14" s="448"/>
      <c r="AVA14" s="448"/>
      <c r="AVE14" s="448"/>
      <c r="AVI14" s="448"/>
      <c r="AVL14" s="447"/>
      <c r="AVM14" s="448"/>
      <c r="AVW14" s="448"/>
      <c r="AWA14" s="448"/>
      <c r="AWE14" s="448"/>
      <c r="AWI14" s="448"/>
      <c r="AWM14" s="448"/>
      <c r="AWP14" s="447"/>
      <c r="AWQ14" s="448"/>
      <c r="AXA14" s="448"/>
      <c r="AXE14" s="448"/>
      <c r="AXI14" s="448"/>
      <c r="AXM14" s="448"/>
      <c r="AXQ14" s="448"/>
      <c r="AXT14" s="447"/>
      <c r="AXU14" s="448"/>
      <c r="AYE14" s="448"/>
      <c r="AYI14" s="448"/>
      <c r="AYM14" s="448"/>
      <c r="AYQ14" s="448"/>
      <c r="AYU14" s="448"/>
      <c r="AYX14" s="447"/>
      <c r="AYY14" s="448"/>
      <c r="AZI14" s="448"/>
      <c r="AZM14" s="448"/>
      <c r="AZQ14" s="448"/>
      <c r="AZU14" s="448"/>
      <c r="AZY14" s="448"/>
      <c r="BAB14" s="447"/>
      <c r="BAC14" s="448"/>
      <c r="BAM14" s="448"/>
      <c r="BAQ14" s="448"/>
      <c r="BAU14" s="448"/>
      <c r="BAY14" s="448"/>
      <c r="BBC14" s="448"/>
      <c r="BBF14" s="447"/>
      <c r="BBG14" s="448"/>
      <c r="BBQ14" s="448"/>
      <c r="BBU14" s="448"/>
      <c r="BBY14" s="448"/>
      <c r="BCC14" s="448"/>
      <c r="BCG14" s="448"/>
      <c r="BCJ14" s="447"/>
      <c r="BCK14" s="448"/>
      <c r="BCU14" s="448"/>
      <c r="BCY14" s="448"/>
      <c r="BDC14" s="448"/>
      <c r="BDG14" s="448"/>
      <c r="BDK14" s="448"/>
      <c r="BDN14" s="447"/>
      <c r="BDO14" s="448"/>
      <c r="BDY14" s="448"/>
      <c r="BEC14" s="448"/>
      <c r="BEG14" s="448"/>
      <c r="BEK14" s="448"/>
      <c r="BEO14" s="448"/>
      <c r="BER14" s="447"/>
      <c r="BES14" s="448"/>
      <c r="BFC14" s="448"/>
      <c r="BFG14" s="448"/>
      <c r="BFK14" s="448"/>
      <c r="BFO14" s="448"/>
      <c r="BFS14" s="448"/>
      <c r="BFV14" s="447"/>
      <c r="BFW14" s="448"/>
      <c r="BGG14" s="448"/>
      <c r="BGK14" s="448"/>
      <c r="BGO14" s="448"/>
      <c r="BGS14" s="448"/>
      <c r="BGW14" s="448"/>
      <c r="BGZ14" s="447"/>
      <c r="BHA14" s="448"/>
      <c r="BHK14" s="448"/>
      <c r="BHO14" s="448"/>
      <c r="BHS14" s="448"/>
      <c r="BHW14" s="448"/>
      <c r="BIA14" s="448"/>
      <c r="BID14" s="447"/>
      <c r="BIE14" s="448"/>
      <c r="BIO14" s="448"/>
      <c r="BIS14" s="448"/>
      <c r="BIW14" s="448"/>
      <c r="BJA14" s="448"/>
      <c r="BJE14" s="448"/>
      <c r="BJH14" s="447"/>
      <c r="BJI14" s="448"/>
      <c r="BJS14" s="448"/>
      <c r="BJW14" s="448"/>
      <c r="BKA14" s="448"/>
      <c r="BKE14" s="448"/>
      <c r="BKI14" s="448"/>
      <c r="BKL14" s="447"/>
      <c r="BKM14" s="448"/>
      <c r="BKW14" s="448"/>
      <c r="BLA14" s="448"/>
      <c r="BLE14" s="448"/>
      <c r="BLI14" s="448"/>
      <c r="BLM14" s="448"/>
      <c r="BLP14" s="447"/>
      <c r="BLQ14" s="448"/>
      <c r="BMA14" s="448"/>
      <c r="BME14" s="448"/>
      <c r="BMI14" s="448"/>
      <c r="BMM14" s="448"/>
      <c r="BMQ14" s="448"/>
      <c r="BMT14" s="447"/>
      <c r="BMU14" s="448"/>
      <c r="BNE14" s="448"/>
      <c r="BNI14" s="448"/>
      <c r="BNM14" s="448"/>
      <c r="BNQ14" s="448"/>
      <c r="BNU14" s="448"/>
      <c r="BNX14" s="447"/>
      <c r="BNY14" s="448"/>
      <c r="BOI14" s="448"/>
      <c r="BOM14" s="448"/>
      <c r="BOQ14" s="448"/>
      <c r="BOU14" s="448"/>
      <c r="BOY14" s="448"/>
      <c r="BPB14" s="447"/>
      <c r="BPC14" s="448"/>
      <c r="BPM14" s="448"/>
      <c r="BPQ14" s="448"/>
      <c r="BPU14" s="448"/>
      <c r="BPY14" s="448"/>
      <c r="BQC14" s="448"/>
      <c r="BQF14" s="447"/>
      <c r="BQG14" s="448"/>
      <c r="BQQ14" s="448"/>
      <c r="BQU14" s="448"/>
      <c r="BQY14" s="448"/>
      <c r="BRC14" s="448"/>
      <c r="BRG14" s="448"/>
      <c r="BRJ14" s="447"/>
      <c r="BRK14" s="448"/>
      <c r="BRU14" s="448"/>
      <c r="BRY14" s="448"/>
      <c r="BSC14" s="448"/>
      <c r="BSG14" s="448"/>
      <c r="BSK14" s="448"/>
      <c r="BSN14" s="447"/>
      <c r="BSO14" s="448"/>
      <c r="BSY14" s="448"/>
      <c r="BTC14" s="448"/>
      <c r="BTG14" s="448"/>
      <c r="BTK14" s="448"/>
      <c r="BTO14" s="448"/>
      <c r="BTR14" s="447"/>
      <c r="BTS14" s="448"/>
      <c r="BUC14" s="448"/>
      <c r="BUG14" s="448"/>
      <c r="BUK14" s="448"/>
      <c r="BUO14" s="448"/>
      <c r="BUS14" s="448"/>
      <c r="BUV14" s="447"/>
      <c r="BUW14" s="448"/>
      <c r="BVG14" s="448"/>
      <c r="BVK14" s="448"/>
      <c r="BVO14" s="448"/>
      <c r="BVS14" s="448"/>
      <c r="BVW14" s="448"/>
      <c r="BVZ14" s="447"/>
      <c r="BWA14" s="448"/>
      <c r="BWK14" s="448"/>
      <c r="BWO14" s="448"/>
      <c r="BWS14" s="448"/>
      <c r="BWW14" s="448"/>
      <c r="BXA14" s="448"/>
      <c r="BXD14" s="447"/>
      <c r="BXE14" s="448"/>
      <c r="BXO14" s="448"/>
      <c r="BXS14" s="448"/>
      <c r="BXW14" s="448"/>
      <c r="BYA14" s="448"/>
      <c r="BYE14" s="448"/>
      <c r="BYH14" s="447"/>
      <c r="BYI14" s="448"/>
      <c r="BYS14" s="448"/>
      <c r="BYW14" s="448"/>
      <c r="BZA14" s="448"/>
      <c r="BZE14" s="448"/>
      <c r="BZI14" s="448"/>
      <c r="BZL14" s="447"/>
      <c r="BZM14" s="448"/>
      <c r="BZW14" s="448"/>
      <c r="CAA14" s="448"/>
      <c r="CAE14" s="448"/>
      <c r="CAI14" s="448"/>
      <c r="CAM14" s="448"/>
      <c r="CAP14" s="447"/>
      <c r="CAQ14" s="448"/>
      <c r="CBA14" s="448"/>
      <c r="CBE14" s="448"/>
      <c r="CBI14" s="448"/>
      <c r="CBM14" s="448"/>
      <c r="CBQ14" s="448"/>
      <c r="CBT14" s="447"/>
      <c r="CBU14" s="448"/>
      <c r="CCE14" s="448"/>
      <c r="CCI14" s="448"/>
      <c r="CCM14" s="448"/>
      <c r="CCQ14" s="448"/>
      <c r="CCU14" s="448"/>
      <c r="CCX14" s="447"/>
      <c r="CCY14" s="448"/>
      <c r="CDI14" s="448"/>
      <c r="CDM14" s="448"/>
      <c r="CDQ14" s="448"/>
      <c r="CDU14" s="448"/>
      <c r="CDY14" s="448"/>
      <c r="CEB14" s="447"/>
      <c r="CEC14" s="448"/>
      <c r="CEM14" s="448"/>
      <c r="CEQ14" s="448"/>
      <c r="CEU14" s="448"/>
      <c r="CEY14" s="448"/>
      <c r="CFC14" s="448"/>
      <c r="CFF14" s="447"/>
      <c r="CFG14" s="448"/>
      <c r="CFQ14" s="448"/>
      <c r="CFU14" s="448"/>
      <c r="CFY14" s="448"/>
      <c r="CGC14" s="448"/>
      <c r="CGG14" s="448"/>
      <c r="CGJ14" s="447"/>
      <c r="CGK14" s="448"/>
      <c r="CGU14" s="448"/>
      <c r="CGY14" s="448"/>
      <c r="CHC14" s="448"/>
      <c r="CHG14" s="448"/>
      <c r="CHK14" s="448"/>
      <c r="CHN14" s="447"/>
      <c r="CHO14" s="448"/>
      <c r="CHY14" s="448"/>
      <c r="CIC14" s="448"/>
      <c r="CIG14" s="448"/>
      <c r="CIK14" s="448"/>
      <c r="CIO14" s="448"/>
      <c r="CIR14" s="447"/>
      <c r="CIS14" s="448"/>
      <c r="CJC14" s="448"/>
      <c r="CJG14" s="448"/>
      <c r="CJK14" s="448"/>
      <c r="CJO14" s="448"/>
      <c r="CJS14" s="448"/>
      <c r="CJV14" s="447"/>
      <c r="CJW14" s="448"/>
      <c r="CKG14" s="448"/>
      <c r="CKK14" s="448"/>
      <c r="CKO14" s="448"/>
      <c r="CKS14" s="448"/>
      <c r="CKW14" s="448"/>
      <c r="CKZ14" s="447"/>
      <c r="CLA14" s="448"/>
      <c r="CLK14" s="448"/>
      <c r="CLO14" s="448"/>
      <c r="CLS14" s="448"/>
      <c r="CLW14" s="448"/>
      <c r="CMA14" s="448"/>
      <c r="CMD14" s="447"/>
      <c r="CME14" s="448"/>
      <c r="CMO14" s="448"/>
      <c r="CMS14" s="448"/>
      <c r="CMW14" s="448"/>
      <c r="CNA14" s="448"/>
      <c r="CNE14" s="448"/>
      <c r="CNH14" s="447"/>
      <c r="CNI14" s="448"/>
      <c r="CNS14" s="448"/>
      <c r="CNW14" s="448"/>
      <c r="COA14" s="448"/>
      <c r="COE14" s="448"/>
      <c r="COI14" s="448"/>
      <c r="COL14" s="447"/>
      <c r="COM14" s="448"/>
      <c r="COW14" s="448"/>
      <c r="CPA14" s="448"/>
      <c r="CPE14" s="448"/>
      <c r="CPI14" s="448"/>
      <c r="CPM14" s="448"/>
      <c r="CPP14" s="447"/>
      <c r="CPQ14" s="448"/>
      <c r="CQA14" s="448"/>
      <c r="CQE14" s="448"/>
      <c r="CQI14" s="448"/>
      <c r="CQM14" s="448"/>
      <c r="CQQ14" s="448"/>
      <c r="CQT14" s="447"/>
      <c r="CQU14" s="448"/>
      <c r="CRE14" s="448"/>
      <c r="CRI14" s="448"/>
      <c r="CRM14" s="448"/>
      <c r="CRQ14" s="448"/>
      <c r="CRU14" s="448"/>
      <c r="CRX14" s="447"/>
      <c r="CRY14" s="448"/>
      <c r="CSI14" s="448"/>
      <c r="CSM14" s="448"/>
      <c r="CSQ14" s="448"/>
      <c r="CSU14" s="448"/>
      <c r="CSY14" s="448"/>
      <c r="CTB14" s="447"/>
      <c r="CTC14" s="448"/>
      <c r="CTM14" s="448"/>
      <c r="CTQ14" s="448"/>
      <c r="CTU14" s="448"/>
      <c r="CTY14" s="448"/>
      <c r="CUC14" s="448"/>
      <c r="CUF14" s="447"/>
      <c r="CUG14" s="448"/>
      <c r="CUQ14" s="448"/>
      <c r="CUU14" s="448"/>
      <c r="CUY14" s="448"/>
      <c r="CVC14" s="448"/>
      <c r="CVG14" s="448"/>
      <c r="CVJ14" s="447"/>
      <c r="CVK14" s="448"/>
      <c r="CVU14" s="448"/>
      <c r="CVY14" s="448"/>
      <c r="CWC14" s="448"/>
      <c r="CWG14" s="448"/>
      <c r="CWK14" s="448"/>
      <c r="CWN14" s="447"/>
      <c r="CWO14" s="448"/>
      <c r="CWY14" s="448"/>
      <c r="CXC14" s="448"/>
      <c r="CXG14" s="448"/>
      <c r="CXK14" s="448"/>
      <c r="CXO14" s="448"/>
      <c r="CXR14" s="447"/>
      <c r="CXS14" s="448"/>
      <c r="CYC14" s="448"/>
      <c r="CYG14" s="448"/>
      <c r="CYK14" s="448"/>
      <c r="CYO14" s="448"/>
      <c r="CYS14" s="448"/>
      <c r="CYV14" s="447"/>
      <c r="CYW14" s="448"/>
      <c r="CZG14" s="448"/>
      <c r="CZK14" s="448"/>
      <c r="CZO14" s="448"/>
      <c r="CZS14" s="448"/>
      <c r="CZW14" s="448"/>
      <c r="CZZ14" s="447"/>
      <c r="DAA14" s="448"/>
      <c r="DAK14" s="448"/>
      <c r="DAO14" s="448"/>
      <c r="DAS14" s="448"/>
      <c r="DAW14" s="448"/>
      <c r="DBA14" s="448"/>
      <c r="DBD14" s="447"/>
      <c r="DBE14" s="448"/>
      <c r="DBO14" s="448"/>
      <c r="DBS14" s="448"/>
      <c r="DBW14" s="448"/>
      <c r="DCA14" s="448"/>
      <c r="DCE14" s="448"/>
      <c r="DCH14" s="447"/>
      <c r="DCI14" s="448"/>
      <c r="DCS14" s="448"/>
      <c r="DCW14" s="448"/>
      <c r="DDA14" s="448"/>
      <c r="DDE14" s="448"/>
      <c r="DDI14" s="448"/>
      <c r="DDL14" s="447"/>
      <c r="DDM14" s="448"/>
      <c r="DDW14" s="448"/>
      <c r="DEA14" s="448"/>
      <c r="DEE14" s="448"/>
      <c r="DEI14" s="448"/>
      <c r="DEM14" s="448"/>
      <c r="DEP14" s="447"/>
      <c r="DEQ14" s="448"/>
      <c r="DFA14" s="448"/>
      <c r="DFE14" s="448"/>
      <c r="DFI14" s="448"/>
      <c r="DFM14" s="448"/>
      <c r="DFQ14" s="448"/>
      <c r="DFT14" s="447"/>
      <c r="DFU14" s="448"/>
      <c r="DGE14" s="448"/>
      <c r="DGI14" s="448"/>
      <c r="DGM14" s="448"/>
      <c r="DGQ14" s="448"/>
      <c r="DGU14" s="448"/>
      <c r="DGX14" s="447"/>
      <c r="DGY14" s="448"/>
      <c r="DHI14" s="448"/>
      <c r="DHM14" s="448"/>
      <c r="DHQ14" s="448"/>
      <c r="DHU14" s="448"/>
      <c r="DHY14" s="448"/>
      <c r="DIB14" s="447"/>
      <c r="DIC14" s="448"/>
      <c r="DIM14" s="448"/>
      <c r="DIQ14" s="448"/>
      <c r="DIU14" s="448"/>
      <c r="DIY14" s="448"/>
      <c r="DJC14" s="448"/>
      <c r="DJF14" s="447"/>
      <c r="DJG14" s="448"/>
      <c r="DJQ14" s="448"/>
      <c r="DJU14" s="448"/>
      <c r="DJY14" s="448"/>
      <c r="DKC14" s="448"/>
      <c r="DKG14" s="448"/>
      <c r="DKJ14" s="447"/>
      <c r="DKK14" s="448"/>
      <c r="DKU14" s="448"/>
      <c r="DKY14" s="448"/>
      <c r="DLC14" s="448"/>
      <c r="DLG14" s="448"/>
      <c r="DLK14" s="448"/>
      <c r="DLN14" s="447"/>
      <c r="DLO14" s="448"/>
      <c r="DLY14" s="448"/>
      <c r="DMC14" s="448"/>
      <c r="DMG14" s="448"/>
      <c r="DMK14" s="448"/>
      <c r="DMO14" s="448"/>
      <c r="DMR14" s="447"/>
      <c r="DMS14" s="448"/>
      <c r="DNC14" s="448"/>
      <c r="DNG14" s="448"/>
      <c r="DNK14" s="448"/>
      <c r="DNO14" s="448"/>
      <c r="DNS14" s="448"/>
      <c r="DNV14" s="447"/>
      <c r="DNW14" s="448"/>
      <c r="DOG14" s="448"/>
      <c r="DOK14" s="448"/>
      <c r="DOO14" s="448"/>
      <c r="DOS14" s="448"/>
      <c r="DOW14" s="448"/>
      <c r="DOZ14" s="447"/>
      <c r="DPA14" s="448"/>
      <c r="DPK14" s="448"/>
      <c r="DPO14" s="448"/>
      <c r="DPS14" s="448"/>
      <c r="DPW14" s="448"/>
      <c r="DQA14" s="448"/>
      <c r="DQD14" s="447"/>
      <c r="DQE14" s="448"/>
      <c r="DQO14" s="448"/>
      <c r="DQS14" s="448"/>
      <c r="DQW14" s="448"/>
      <c r="DRA14" s="448"/>
      <c r="DRE14" s="448"/>
      <c r="DRH14" s="447"/>
      <c r="DRI14" s="448"/>
      <c r="DRS14" s="448"/>
      <c r="DRW14" s="448"/>
      <c r="DSA14" s="448"/>
      <c r="DSE14" s="448"/>
      <c r="DSI14" s="448"/>
      <c r="DSL14" s="447"/>
      <c r="DSM14" s="448"/>
      <c r="DSW14" s="448"/>
      <c r="DTA14" s="448"/>
      <c r="DTE14" s="448"/>
      <c r="DTI14" s="448"/>
      <c r="DTM14" s="448"/>
      <c r="DTP14" s="447"/>
      <c r="DTQ14" s="448"/>
      <c r="DUA14" s="448"/>
      <c r="DUE14" s="448"/>
      <c r="DUI14" s="448"/>
      <c r="DUM14" s="448"/>
      <c r="DUQ14" s="448"/>
      <c r="DUT14" s="447"/>
      <c r="DUU14" s="448"/>
      <c r="DVE14" s="448"/>
      <c r="DVI14" s="448"/>
      <c r="DVM14" s="448"/>
      <c r="DVQ14" s="448"/>
      <c r="DVU14" s="448"/>
      <c r="DVX14" s="447"/>
      <c r="DVY14" s="448"/>
      <c r="DWI14" s="448"/>
      <c r="DWM14" s="448"/>
      <c r="DWQ14" s="448"/>
      <c r="DWU14" s="448"/>
      <c r="DWY14" s="448"/>
      <c r="DXB14" s="447"/>
      <c r="DXC14" s="448"/>
      <c r="DXM14" s="448"/>
      <c r="DXQ14" s="448"/>
      <c r="DXU14" s="448"/>
      <c r="DXY14" s="448"/>
      <c r="DYC14" s="448"/>
      <c r="DYF14" s="447"/>
      <c r="DYG14" s="448"/>
      <c r="DYQ14" s="448"/>
      <c r="DYU14" s="448"/>
      <c r="DYY14" s="448"/>
      <c r="DZC14" s="448"/>
      <c r="DZG14" s="448"/>
      <c r="DZJ14" s="447"/>
      <c r="DZK14" s="448"/>
      <c r="DZU14" s="448"/>
      <c r="DZY14" s="448"/>
      <c r="EAC14" s="448"/>
      <c r="EAG14" s="448"/>
      <c r="EAK14" s="448"/>
      <c r="EAN14" s="447"/>
      <c r="EAO14" s="448"/>
      <c r="EAY14" s="448"/>
      <c r="EBC14" s="448"/>
      <c r="EBG14" s="448"/>
      <c r="EBK14" s="448"/>
      <c r="EBO14" s="448"/>
      <c r="EBR14" s="447"/>
      <c r="EBS14" s="448"/>
      <c r="ECC14" s="448"/>
      <c r="ECG14" s="448"/>
      <c r="ECK14" s="448"/>
      <c r="ECO14" s="448"/>
      <c r="ECS14" s="448"/>
      <c r="ECV14" s="447"/>
      <c r="ECW14" s="448"/>
      <c r="EDG14" s="448"/>
      <c r="EDK14" s="448"/>
      <c r="EDO14" s="448"/>
      <c r="EDS14" s="448"/>
      <c r="EDW14" s="448"/>
      <c r="EDZ14" s="447"/>
      <c r="EEA14" s="448"/>
      <c r="EEK14" s="448"/>
      <c r="EEO14" s="448"/>
      <c r="EES14" s="448"/>
      <c r="EEW14" s="448"/>
      <c r="EFA14" s="448"/>
      <c r="EFD14" s="447"/>
      <c r="EFE14" s="448"/>
      <c r="EFO14" s="448"/>
      <c r="EFS14" s="448"/>
      <c r="EFW14" s="448"/>
      <c r="EGA14" s="448"/>
      <c r="EGE14" s="448"/>
      <c r="EGH14" s="447"/>
      <c r="EGI14" s="448"/>
      <c r="EGS14" s="448"/>
      <c r="EGW14" s="448"/>
      <c r="EHA14" s="448"/>
      <c r="EHE14" s="448"/>
      <c r="EHI14" s="448"/>
      <c r="EHL14" s="447"/>
      <c r="EHM14" s="448"/>
      <c r="EHW14" s="448"/>
      <c r="EIA14" s="448"/>
      <c r="EIE14" s="448"/>
      <c r="EII14" s="448"/>
      <c r="EIM14" s="448"/>
      <c r="EIP14" s="447"/>
      <c r="EIQ14" s="448"/>
      <c r="EJA14" s="448"/>
      <c r="EJE14" s="448"/>
      <c r="EJI14" s="448"/>
      <c r="EJM14" s="448"/>
      <c r="EJQ14" s="448"/>
      <c r="EJT14" s="447"/>
      <c r="EJU14" s="448"/>
      <c r="EKE14" s="448"/>
      <c r="EKI14" s="448"/>
      <c r="EKM14" s="448"/>
      <c r="EKQ14" s="448"/>
      <c r="EKU14" s="448"/>
      <c r="EKX14" s="447"/>
      <c r="EKY14" s="448"/>
      <c r="ELI14" s="448"/>
      <c r="ELM14" s="448"/>
      <c r="ELQ14" s="448"/>
      <c r="ELU14" s="448"/>
      <c r="ELY14" s="448"/>
      <c r="EMB14" s="447"/>
      <c r="EMC14" s="448"/>
      <c r="EMM14" s="448"/>
      <c r="EMQ14" s="448"/>
      <c r="EMU14" s="448"/>
      <c r="EMY14" s="448"/>
      <c r="ENC14" s="448"/>
      <c r="ENF14" s="447"/>
      <c r="ENG14" s="448"/>
      <c r="ENQ14" s="448"/>
      <c r="ENU14" s="448"/>
      <c r="ENY14" s="448"/>
      <c r="EOC14" s="448"/>
      <c r="EOG14" s="448"/>
      <c r="EOJ14" s="447"/>
      <c r="EOK14" s="448"/>
      <c r="EOU14" s="448"/>
      <c r="EOY14" s="448"/>
      <c r="EPC14" s="448"/>
      <c r="EPG14" s="448"/>
      <c r="EPK14" s="448"/>
      <c r="EPN14" s="447"/>
      <c r="EPO14" s="448"/>
      <c r="EPY14" s="448"/>
      <c r="EQC14" s="448"/>
      <c r="EQG14" s="448"/>
      <c r="EQK14" s="448"/>
      <c r="EQO14" s="448"/>
      <c r="EQR14" s="447"/>
      <c r="EQS14" s="448"/>
      <c r="ERC14" s="448"/>
      <c r="ERG14" s="448"/>
      <c r="ERK14" s="448"/>
      <c r="ERO14" s="448"/>
      <c r="ERS14" s="448"/>
      <c r="ERV14" s="447"/>
      <c r="ERW14" s="448"/>
      <c r="ESG14" s="448"/>
      <c r="ESK14" s="448"/>
      <c r="ESO14" s="448"/>
      <c r="ESS14" s="448"/>
      <c r="ESW14" s="448"/>
      <c r="ESZ14" s="447"/>
      <c r="ETA14" s="448"/>
      <c r="ETK14" s="448"/>
      <c r="ETO14" s="448"/>
      <c r="ETS14" s="448"/>
      <c r="ETW14" s="448"/>
      <c r="EUA14" s="448"/>
      <c r="EUD14" s="447"/>
      <c r="EUE14" s="448"/>
      <c r="EUO14" s="448"/>
      <c r="EUS14" s="448"/>
      <c r="EUW14" s="448"/>
      <c r="EVA14" s="448"/>
      <c r="EVE14" s="448"/>
      <c r="EVH14" s="447"/>
      <c r="EVI14" s="448"/>
      <c r="EVS14" s="448"/>
      <c r="EVW14" s="448"/>
      <c r="EWA14" s="448"/>
      <c r="EWE14" s="448"/>
      <c r="EWI14" s="448"/>
      <c r="EWL14" s="447"/>
      <c r="EWM14" s="448"/>
      <c r="EWW14" s="448"/>
      <c r="EXA14" s="448"/>
      <c r="EXE14" s="448"/>
      <c r="EXI14" s="448"/>
      <c r="EXM14" s="448"/>
      <c r="EXP14" s="447"/>
      <c r="EXQ14" s="448"/>
      <c r="EYA14" s="448"/>
      <c r="EYE14" s="448"/>
      <c r="EYI14" s="448"/>
      <c r="EYM14" s="448"/>
      <c r="EYQ14" s="448"/>
      <c r="EYT14" s="447"/>
      <c r="EYU14" s="448"/>
      <c r="EZE14" s="448"/>
      <c r="EZI14" s="448"/>
      <c r="EZM14" s="448"/>
      <c r="EZQ14" s="448"/>
      <c r="EZU14" s="448"/>
      <c r="EZX14" s="447"/>
      <c r="EZY14" s="448"/>
      <c r="FAI14" s="448"/>
      <c r="FAM14" s="448"/>
      <c r="FAQ14" s="448"/>
      <c r="FAU14" s="448"/>
      <c r="FAY14" s="448"/>
      <c r="FBB14" s="447"/>
      <c r="FBC14" s="448"/>
      <c r="FBM14" s="448"/>
      <c r="FBQ14" s="448"/>
      <c r="FBU14" s="448"/>
      <c r="FBY14" s="448"/>
      <c r="FCC14" s="448"/>
      <c r="FCF14" s="447"/>
      <c r="FCG14" s="448"/>
      <c r="FCQ14" s="448"/>
      <c r="FCU14" s="448"/>
      <c r="FCY14" s="448"/>
      <c r="FDC14" s="448"/>
      <c r="FDG14" s="448"/>
      <c r="FDJ14" s="447"/>
      <c r="FDK14" s="448"/>
      <c r="FDU14" s="448"/>
      <c r="FDY14" s="448"/>
      <c r="FEC14" s="448"/>
      <c r="FEG14" s="448"/>
      <c r="FEK14" s="448"/>
      <c r="FEN14" s="447"/>
      <c r="FEO14" s="448"/>
      <c r="FEY14" s="448"/>
      <c r="FFC14" s="448"/>
      <c r="FFG14" s="448"/>
      <c r="FFK14" s="448"/>
      <c r="FFO14" s="448"/>
      <c r="FFR14" s="447"/>
      <c r="FFS14" s="448"/>
      <c r="FGC14" s="448"/>
      <c r="FGG14" s="448"/>
      <c r="FGK14" s="448"/>
      <c r="FGO14" s="448"/>
      <c r="FGS14" s="448"/>
      <c r="FGV14" s="447"/>
      <c r="FGW14" s="448"/>
      <c r="FHG14" s="448"/>
      <c r="FHK14" s="448"/>
      <c r="FHO14" s="448"/>
      <c r="FHS14" s="448"/>
      <c r="FHW14" s="448"/>
      <c r="FHZ14" s="447"/>
      <c r="FIA14" s="448"/>
      <c r="FIK14" s="448"/>
      <c r="FIO14" s="448"/>
      <c r="FIS14" s="448"/>
      <c r="FIW14" s="448"/>
      <c r="FJA14" s="448"/>
      <c r="FJD14" s="447"/>
      <c r="FJE14" s="448"/>
      <c r="FJO14" s="448"/>
      <c r="FJS14" s="448"/>
      <c r="FJW14" s="448"/>
      <c r="FKA14" s="448"/>
      <c r="FKE14" s="448"/>
      <c r="FKH14" s="447"/>
      <c r="FKI14" s="448"/>
      <c r="FKS14" s="448"/>
      <c r="FKW14" s="448"/>
      <c r="FLA14" s="448"/>
      <c r="FLE14" s="448"/>
      <c r="FLI14" s="448"/>
      <c r="FLL14" s="447"/>
      <c r="FLM14" s="448"/>
      <c r="FLW14" s="448"/>
      <c r="FMA14" s="448"/>
      <c r="FME14" s="448"/>
      <c r="FMI14" s="448"/>
      <c r="FMM14" s="448"/>
      <c r="FMP14" s="447"/>
      <c r="FMQ14" s="448"/>
      <c r="FNA14" s="448"/>
      <c r="FNE14" s="448"/>
      <c r="FNI14" s="448"/>
      <c r="FNM14" s="448"/>
      <c r="FNQ14" s="448"/>
      <c r="FNT14" s="447"/>
      <c r="FNU14" s="448"/>
      <c r="FOE14" s="448"/>
      <c r="FOI14" s="448"/>
      <c r="FOM14" s="448"/>
      <c r="FOQ14" s="448"/>
      <c r="FOU14" s="448"/>
      <c r="FOX14" s="447"/>
      <c r="FOY14" s="448"/>
      <c r="FPI14" s="448"/>
      <c r="FPM14" s="448"/>
      <c r="FPQ14" s="448"/>
      <c r="FPU14" s="448"/>
      <c r="FPY14" s="448"/>
      <c r="FQB14" s="447"/>
      <c r="FQC14" s="448"/>
      <c r="FQM14" s="448"/>
      <c r="FQQ14" s="448"/>
      <c r="FQU14" s="448"/>
      <c r="FQY14" s="448"/>
      <c r="FRC14" s="448"/>
      <c r="FRF14" s="447"/>
      <c r="FRG14" s="448"/>
      <c r="FRQ14" s="448"/>
      <c r="FRU14" s="448"/>
      <c r="FRY14" s="448"/>
      <c r="FSC14" s="448"/>
      <c r="FSG14" s="448"/>
      <c r="FSJ14" s="447"/>
      <c r="FSK14" s="448"/>
      <c r="FSU14" s="448"/>
      <c r="FSY14" s="448"/>
      <c r="FTC14" s="448"/>
      <c r="FTG14" s="448"/>
      <c r="FTK14" s="448"/>
      <c r="FTN14" s="447"/>
      <c r="FTO14" s="448"/>
      <c r="FTY14" s="448"/>
      <c r="FUC14" s="448"/>
      <c r="FUG14" s="448"/>
      <c r="FUK14" s="448"/>
      <c r="FUO14" s="448"/>
      <c r="FUR14" s="447"/>
      <c r="FUS14" s="448"/>
      <c r="FVC14" s="448"/>
      <c r="FVG14" s="448"/>
      <c r="FVK14" s="448"/>
      <c r="FVO14" s="448"/>
      <c r="FVS14" s="448"/>
      <c r="FVV14" s="447"/>
      <c r="FVW14" s="448"/>
      <c r="FWG14" s="448"/>
      <c r="FWK14" s="448"/>
      <c r="FWO14" s="448"/>
      <c r="FWS14" s="448"/>
      <c r="FWW14" s="448"/>
      <c r="FWZ14" s="447"/>
      <c r="FXA14" s="448"/>
      <c r="FXK14" s="448"/>
      <c r="FXO14" s="448"/>
      <c r="FXS14" s="448"/>
      <c r="FXW14" s="448"/>
      <c r="FYA14" s="448"/>
      <c r="FYD14" s="447"/>
      <c r="FYE14" s="448"/>
      <c r="FYO14" s="448"/>
      <c r="FYS14" s="448"/>
      <c r="FYW14" s="448"/>
      <c r="FZA14" s="448"/>
      <c r="FZE14" s="448"/>
      <c r="FZH14" s="447"/>
      <c r="FZI14" s="448"/>
      <c r="FZS14" s="448"/>
      <c r="FZW14" s="448"/>
      <c r="GAA14" s="448"/>
      <c r="GAE14" s="448"/>
      <c r="GAI14" s="448"/>
      <c r="GAL14" s="447"/>
      <c r="GAM14" s="448"/>
      <c r="GAW14" s="448"/>
      <c r="GBA14" s="448"/>
      <c r="GBE14" s="448"/>
      <c r="GBI14" s="448"/>
      <c r="GBM14" s="448"/>
      <c r="GBP14" s="447"/>
      <c r="GBQ14" s="448"/>
      <c r="GCA14" s="448"/>
      <c r="GCE14" s="448"/>
      <c r="GCI14" s="448"/>
      <c r="GCM14" s="448"/>
      <c r="GCQ14" s="448"/>
      <c r="GCT14" s="447"/>
      <c r="GCU14" s="448"/>
      <c r="GDE14" s="448"/>
      <c r="GDI14" s="448"/>
      <c r="GDM14" s="448"/>
      <c r="GDQ14" s="448"/>
      <c r="GDU14" s="448"/>
      <c r="GDX14" s="447"/>
      <c r="GDY14" s="448"/>
      <c r="GEI14" s="448"/>
      <c r="GEM14" s="448"/>
      <c r="GEQ14" s="448"/>
      <c r="GEU14" s="448"/>
      <c r="GEY14" s="448"/>
      <c r="GFB14" s="447"/>
      <c r="GFC14" s="448"/>
      <c r="GFM14" s="448"/>
      <c r="GFQ14" s="448"/>
      <c r="GFU14" s="448"/>
      <c r="GFY14" s="448"/>
      <c r="GGC14" s="448"/>
      <c r="GGF14" s="447"/>
      <c r="GGG14" s="448"/>
      <c r="GGQ14" s="448"/>
      <c r="GGU14" s="448"/>
      <c r="GGY14" s="448"/>
      <c r="GHC14" s="448"/>
      <c r="GHG14" s="448"/>
      <c r="GHJ14" s="447"/>
      <c r="GHK14" s="448"/>
      <c r="GHU14" s="448"/>
      <c r="GHY14" s="448"/>
      <c r="GIC14" s="448"/>
      <c r="GIG14" s="448"/>
      <c r="GIK14" s="448"/>
      <c r="GIN14" s="447"/>
      <c r="GIO14" s="448"/>
      <c r="GIY14" s="448"/>
      <c r="GJC14" s="448"/>
      <c r="GJG14" s="448"/>
      <c r="GJK14" s="448"/>
      <c r="GJO14" s="448"/>
      <c r="GJR14" s="447"/>
      <c r="GJS14" s="448"/>
      <c r="GKC14" s="448"/>
      <c r="GKG14" s="448"/>
      <c r="GKK14" s="448"/>
      <c r="GKO14" s="448"/>
      <c r="GKS14" s="448"/>
      <c r="GKV14" s="447"/>
      <c r="GKW14" s="448"/>
      <c r="GLG14" s="448"/>
      <c r="GLK14" s="448"/>
      <c r="GLO14" s="448"/>
      <c r="GLS14" s="448"/>
      <c r="GLW14" s="448"/>
      <c r="GLZ14" s="447"/>
      <c r="GMA14" s="448"/>
      <c r="GMK14" s="448"/>
      <c r="GMO14" s="448"/>
      <c r="GMS14" s="448"/>
      <c r="GMW14" s="448"/>
      <c r="GNA14" s="448"/>
      <c r="GND14" s="447"/>
      <c r="GNE14" s="448"/>
      <c r="GNO14" s="448"/>
      <c r="GNS14" s="448"/>
      <c r="GNW14" s="448"/>
      <c r="GOA14" s="448"/>
      <c r="GOE14" s="448"/>
      <c r="GOH14" s="447"/>
      <c r="GOI14" s="448"/>
      <c r="GOS14" s="448"/>
      <c r="GOW14" s="448"/>
      <c r="GPA14" s="448"/>
      <c r="GPE14" s="448"/>
      <c r="GPI14" s="448"/>
      <c r="GPL14" s="447"/>
      <c r="GPM14" s="448"/>
      <c r="GPW14" s="448"/>
      <c r="GQA14" s="448"/>
      <c r="GQE14" s="448"/>
      <c r="GQI14" s="448"/>
      <c r="GQM14" s="448"/>
      <c r="GQP14" s="447"/>
      <c r="GQQ14" s="448"/>
      <c r="GRA14" s="448"/>
      <c r="GRE14" s="448"/>
      <c r="GRI14" s="448"/>
      <c r="GRM14" s="448"/>
      <c r="GRQ14" s="448"/>
      <c r="GRT14" s="447"/>
      <c r="GRU14" s="448"/>
      <c r="GSE14" s="448"/>
      <c r="GSI14" s="448"/>
      <c r="GSM14" s="448"/>
      <c r="GSQ14" s="448"/>
      <c r="GSU14" s="448"/>
      <c r="GSX14" s="447"/>
      <c r="GSY14" s="448"/>
      <c r="GTI14" s="448"/>
      <c r="GTM14" s="448"/>
      <c r="GTQ14" s="448"/>
      <c r="GTU14" s="448"/>
      <c r="GTY14" s="448"/>
      <c r="GUB14" s="447"/>
      <c r="GUC14" s="448"/>
      <c r="GUM14" s="448"/>
      <c r="GUQ14" s="448"/>
      <c r="GUU14" s="448"/>
      <c r="GUY14" s="448"/>
      <c r="GVC14" s="448"/>
      <c r="GVF14" s="447"/>
      <c r="GVG14" s="448"/>
      <c r="GVQ14" s="448"/>
      <c r="GVU14" s="448"/>
      <c r="GVY14" s="448"/>
      <c r="GWC14" s="448"/>
      <c r="GWG14" s="448"/>
      <c r="GWJ14" s="447"/>
      <c r="GWK14" s="448"/>
      <c r="GWU14" s="448"/>
      <c r="GWY14" s="448"/>
      <c r="GXC14" s="448"/>
      <c r="GXG14" s="448"/>
      <c r="GXK14" s="448"/>
      <c r="GXN14" s="447"/>
      <c r="GXO14" s="448"/>
      <c r="GXY14" s="448"/>
      <c r="GYC14" s="448"/>
      <c r="GYG14" s="448"/>
      <c r="GYK14" s="448"/>
      <c r="GYO14" s="448"/>
      <c r="GYR14" s="447"/>
      <c r="GYS14" s="448"/>
      <c r="GZC14" s="448"/>
      <c r="GZG14" s="448"/>
      <c r="GZK14" s="448"/>
      <c r="GZO14" s="448"/>
      <c r="GZS14" s="448"/>
      <c r="GZV14" s="447"/>
      <c r="GZW14" s="448"/>
      <c r="HAG14" s="448"/>
      <c r="HAK14" s="448"/>
      <c r="HAO14" s="448"/>
      <c r="HAS14" s="448"/>
      <c r="HAW14" s="448"/>
      <c r="HAZ14" s="447"/>
      <c r="HBA14" s="448"/>
      <c r="HBK14" s="448"/>
      <c r="HBO14" s="448"/>
      <c r="HBS14" s="448"/>
      <c r="HBW14" s="448"/>
      <c r="HCA14" s="448"/>
      <c r="HCD14" s="447"/>
      <c r="HCE14" s="448"/>
      <c r="HCO14" s="448"/>
      <c r="HCS14" s="448"/>
      <c r="HCW14" s="448"/>
      <c r="HDA14" s="448"/>
      <c r="HDE14" s="448"/>
      <c r="HDH14" s="447"/>
      <c r="HDI14" s="448"/>
      <c r="HDS14" s="448"/>
      <c r="HDW14" s="448"/>
      <c r="HEA14" s="448"/>
      <c r="HEE14" s="448"/>
      <c r="HEI14" s="448"/>
      <c r="HEL14" s="447"/>
      <c r="HEM14" s="448"/>
      <c r="HEW14" s="448"/>
      <c r="HFA14" s="448"/>
      <c r="HFE14" s="448"/>
      <c r="HFI14" s="448"/>
      <c r="HFM14" s="448"/>
      <c r="HFP14" s="447"/>
      <c r="HFQ14" s="448"/>
      <c r="HGA14" s="448"/>
      <c r="HGE14" s="448"/>
      <c r="HGI14" s="448"/>
      <c r="HGM14" s="448"/>
      <c r="HGQ14" s="448"/>
      <c r="HGT14" s="447"/>
      <c r="HGU14" s="448"/>
      <c r="HHE14" s="448"/>
      <c r="HHI14" s="448"/>
      <c r="HHM14" s="448"/>
      <c r="HHQ14" s="448"/>
      <c r="HHU14" s="448"/>
      <c r="HHX14" s="447"/>
      <c r="HHY14" s="448"/>
      <c r="HII14" s="448"/>
      <c r="HIM14" s="448"/>
      <c r="HIQ14" s="448"/>
      <c r="HIU14" s="448"/>
      <c r="HIY14" s="448"/>
      <c r="HJB14" s="447"/>
      <c r="HJC14" s="448"/>
      <c r="HJM14" s="448"/>
      <c r="HJQ14" s="448"/>
      <c r="HJU14" s="448"/>
      <c r="HJY14" s="448"/>
      <c r="HKC14" s="448"/>
      <c r="HKF14" s="447"/>
      <c r="HKG14" s="448"/>
      <c r="HKQ14" s="448"/>
      <c r="HKU14" s="448"/>
      <c r="HKY14" s="448"/>
      <c r="HLC14" s="448"/>
      <c r="HLG14" s="448"/>
      <c r="HLJ14" s="447"/>
      <c r="HLK14" s="448"/>
      <c r="HLU14" s="448"/>
      <c r="HLY14" s="448"/>
      <c r="HMC14" s="448"/>
      <c r="HMG14" s="448"/>
      <c r="HMK14" s="448"/>
      <c r="HMN14" s="447"/>
      <c r="HMO14" s="448"/>
      <c r="HMY14" s="448"/>
      <c r="HNC14" s="448"/>
      <c r="HNG14" s="448"/>
      <c r="HNK14" s="448"/>
      <c r="HNO14" s="448"/>
      <c r="HNR14" s="447"/>
      <c r="HNS14" s="448"/>
      <c r="HOC14" s="448"/>
      <c r="HOG14" s="448"/>
      <c r="HOK14" s="448"/>
      <c r="HOO14" s="448"/>
      <c r="HOS14" s="448"/>
      <c r="HOV14" s="447"/>
      <c r="HOW14" s="448"/>
      <c r="HPG14" s="448"/>
      <c r="HPK14" s="448"/>
      <c r="HPO14" s="448"/>
      <c r="HPS14" s="448"/>
      <c r="HPW14" s="448"/>
      <c r="HPZ14" s="447"/>
      <c r="HQA14" s="448"/>
      <c r="HQK14" s="448"/>
      <c r="HQO14" s="448"/>
      <c r="HQS14" s="448"/>
      <c r="HQW14" s="448"/>
      <c r="HRA14" s="448"/>
      <c r="HRD14" s="447"/>
      <c r="HRE14" s="448"/>
      <c r="HRO14" s="448"/>
      <c r="HRS14" s="448"/>
      <c r="HRW14" s="448"/>
      <c r="HSA14" s="448"/>
      <c r="HSE14" s="448"/>
      <c r="HSH14" s="447"/>
      <c r="HSI14" s="448"/>
      <c r="HSS14" s="448"/>
      <c r="HSW14" s="448"/>
      <c r="HTA14" s="448"/>
      <c r="HTE14" s="448"/>
      <c r="HTI14" s="448"/>
      <c r="HTL14" s="447"/>
      <c r="HTM14" s="448"/>
      <c r="HTW14" s="448"/>
      <c r="HUA14" s="448"/>
      <c r="HUE14" s="448"/>
      <c r="HUI14" s="448"/>
      <c r="HUM14" s="448"/>
      <c r="HUP14" s="447"/>
      <c r="HUQ14" s="448"/>
      <c r="HVA14" s="448"/>
      <c r="HVE14" s="448"/>
      <c r="HVI14" s="448"/>
      <c r="HVM14" s="448"/>
      <c r="HVQ14" s="448"/>
      <c r="HVT14" s="447"/>
      <c r="HVU14" s="448"/>
      <c r="HWE14" s="448"/>
      <c r="HWI14" s="448"/>
      <c r="HWM14" s="448"/>
      <c r="HWQ14" s="448"/>
      <c r="HWU14" s="448"/>
      <c r="HWX14" s="447"/>
      <c r="HWY14" s="448"/>
      <c r="HXI14" s="448"/>
      <c r="HXM14" s="448"/>
      <c r="HXQ14" s="448"/>
      <c r="HXU14" s="448"/>
      <c r="HXY14" s="448"/>
      <c r="HYB14" s="447"/>
      <c r="HYC14" s="448"/>
      <c r="HYM14" s="448"/>
      <c r="HYQ14" s="448"/>
      <c r="HYU14" s="448"/>
      <c r="HYY14" s="448"/>
      <c r="HZC14" s="448"/>
      <c r="HZF14" s="447"/>
      <c r="HZG14" s="448"/>
      <c r="HZQ14" s="448"/>
      <c r="HZU14" s="448"/>
      <c r="HZY14" s="448"/>
      <c r="IAC14" s="448"/>
      <c r="IAG14" s="448"/>
      <c r="IAJ14" s="447"/>
      <c r="IAK14" s="448"/>
      <c r="IAU14" s="448"/>
      <c r="IAY14" s="448"/>
      <c r="IBC14" s="448"/>
      <c r="IBG14" s="448"/>
      <c r="IBK14" s="448"/>
      <c r="IBN14" s="447"/>
      <c r="IBO14" s="448"/>
      <c r="IBY14" s="448"/>
      <c r="ICC14" s="448"/>
      <c r="ICG14" s="448"/>
      <c r="ICK14" s="448"/>
      <c r="ICO14" s="448"/>
      <c r="ICR14" s="447"/>
      <c r="ICS14" s="448"/>
      <c r="IDC14" s="448"/>
      <c r="IDG14" s="448"/>
      <c r="IDK14" s="448"/>
      <c r="IDO14" s="448"/>
      <c r="IDS14" s="448"/>
      <c r="IDV14" s="447"/>
      <c r="IDW14" s="448"/>
      <c r="IEG14" s="448"/>
      <c r="IEK14" s="448"/>
      <c r="IEO14" s="448"/>
      <c r="IES14" s="448"/>
      <c r="IEW14" s="448"/>
      <c r="IEZ14" s="447"/>
      <c r="IFA14" s="448"/>
      <c r="IFK14" s="448"/>
      <c r="IFO14" s="448"/>
      <c r="IFS14" s="448"/>
      <c r="IFW14" s="448"/>
      <c r="IGA14" s="448"/>
      <c r="IGD14" s="447"/>
      <c r="IGE14" s="448"/>
      <c r="IGO14" s="448"/>
      <c r="IGS14" s="448"/>
      <c r="IGW14" s="448"/>
      <c r="IHA14" s="448"/>
      <c r="IHE14" s="448"/>
      <c r="IHH14" s="447"/>
      <c r="IHI14" s="448"/>
      <c r="IHS14" s="448"/>
      <c r="IHW14" s="448"/>
      <c r="IIA14" s="448"/>
      <c r="IIE14" s="448"/>
      <c r="III14" s="448"/>
      <c r="IIL14" s="447"/>
      <c r="IIM14" s="448"/>
      <c r="IIW14" s="448"/>
      <c r="IJA14" s="448"/>
      <c r="IJE14" s="448"/>
      <c r="IJI14" s="448"/>
      <c r="IJM14" s="448"/>
      <c r="IJP14" s="447"/>
      <c r="IJQ14" s="448"/>
      <c r="IKA14" s="448"/>
      <c r="IKE14" s="448"/>
      <c r="IKI14" s="448"/>
      <c r="IKM14" s="448"/>
      <c r="IKQ14" s="448"/>
      <c r="IKT14" s="447"/>
      <c r="IKU14" s="448"/>
      <c r="ILE14" s="448"/>
      <c r="ILI14" s="448"/>
      <c r="ILM14" s="448"/>
      <c r="ILQ14" s="448"/>
      <c r="ILU14" s="448"/>
      <c r="ILX14" s="447"/>
      <c r="ILY14" s="448"/>
      <c r="IMI14" s="448"/>
      <c r="IMM14" s="448"/>
      <c r="IMQ14" s="448"/>
      <c r="IMU14" s="448"/>
      <c r="IMY14" s="448"/>
      <c r="INB14" s="447"/>
      <c r="INC14" s="448"/>
      <c r="INM14" s="448"/>
      <c r="INQ14" s="448"/>
      <c r="INU14" s="448"/>
      <c r="INY14" s="448"/>
      <c r="IOC14" s="448"/>
      <c r="IOF14" s="447"/>
      <c r="IOG14" s="448"/>
      <c r="IOQ14" s="448"/>
      <c r="IOU14" s="448"/>
      <c r="IOY14" s="448"/>
      <c r="IPC14" s="448"/>
      <c r="IPG14" s="448"/>
      <c r="IPJ14" s="447"/>
      <c r="IPK14" s="448"/>
      <c r="IPU14" s="448"/>
      <c r="IPY14" s="448"/>
      <c r="IQC14" s="448"/>
      <c r="IQG14" s="448"/>
      <c r="IQK14" s="448"/>
      <c r="IQN14" s="447"/>
      <c r="IQO14" s="448"/>
      <c r="IQY14" s="448"/>
      <c r="IRC14" s="448"/>
      <c r="IRG14" s="448"/>
      <c r="IRK14" s="448"/>
      <c r="IRO14" s="448"/>
      <c r="IRR14" s="447"/>
      <c r="IRS14" s="448"/>
      <c r="ISC14" s="448"/>
      <c r="ISG14" s="448"/>
      <c r="ISK14" s="448"/>
      <c r="ISO14" s="448"/>
      <c r="ISS14" s="448"/>
      <c r="ISV14" s="447"/>
      <c r="ISW14" s="448"/>
      <c r="ITG14" s="448"/>
      <c r="ITK14" s="448"/>
      <c r="ITO14" s="448"/>
      <c r="ITS14" s="448"/>
      <c r="ITW14" s="448"/>
      <c r="ITZ14" s="447"/>
      <c r="IUA14" s="448"/>
      <c r="IUK14" s="448"/>
      <c r="IUO14" s="448"/>
      <c r="IUS14" s="448"/>
      <c r="IUW14" s="448"/>
      <c r="IVA14" s="448"/>
      <c r="IVD14" s="447"/>
      <c r="IVE14" s="448"/>
      <c r="IVO14" s="448"/>
      <c r="IVS14" s="448"/>
      <c r="IVW14" s="448"/>
      <c r="IWA14" s="448"/>
      <c r="IWE14" s="448"/>
      <c r="IWH14" s="447"/>
      <c r="IWI14" s="448"/>
      <c r="IWS14" s="448"/>
      <c r="IWW14" s="448"/>
      <c r="IXA14" s="448"/>
      <c r="IXE14" s="448"/>
      <c r="IXI14" s="448"/>
      <c r="IXL14" s="447"/>
      <c r="IXM14" s="448"/>
      <c r="IXW14" s="448"/>
      <c r="IYA14" s="448"/>
      <c r="IYE14" s="448"/>
      <c r="IYI14" s="448"/>
      <c r="IYM14" s="448"/>
      <c r="IYP14" s="447"/>
      <c r="IYQ14" s="448"/>
      <c r="IZA14" s="448"/>
      <c r="IZE14" s="448"/>
      <c r="IZI14" s="448"/>
      <c r="IZM14" s="448"/>
      <c r="IZQ14" s="448"/>
      <c r="IZT14" s="447"/>
      <c r="IZU14" s="448"/>
      <c r="JAE14" s="448"/>
      <c r="JAI14" s="448"/>
      <c r="JAM14" s="448"/>
      <c r="JAQ14" s="448"/>
      <c r="JAU14" s="448"/>
      <c r="JAX14" s="447"/>
      <c r="JAY14" s="448"/>
      <c r="JBI14" s="448"/>
      <c r="JBM14" s="448"/>
      <c r="JBQ14" s="448"/>
      <c r="JBU14" s="448"/>
      <c r="JBY14" s="448"/>
      <c r="JCB14" s="447"/>
      <c r="JCC14" s="448"/>
      <c r="JCM14" s="448"/>
      <c r="JCQ14" s="448"/>
      <c r="JCU14" s="448"/>
      <c r="JCY14" s="448"/>
      <c r="JDC14" s="448"/>
      <c r="JDF14" s="447"/>
      <c r="JDG14" s="448"/>
      <c r="JDQ14" s="448"/>
      <c r="JDU14" s="448"/>
      <c r="JDY14" s="448"/>
      <c r="JEC14" s="448"/>
      <c r="JEG14" s="448"/>
      <c r="JEJ14" s="447"/>
      <c r="JEK14" s="448"/>
      <c r="JEU14" s="448"/>
      <c r="JEY14" s="448"/>
      <c r="JFC14" s="448"/>
      <c r="JFG14" s="448"/>
      <c r="JFK14" s="448"/>
      <c r="JFN14" s="447"/>
      <c r="JFO14" s="448"/>
      <c r="JFY14" s="448"/>
      <c r="JGC14" s="448"/>
      <c r="JGG14" s="448"/>
      <c r="JGK14" s="448"/>
      <c r="JGO14" s="448"/>
      <c r="JGR14" s="447"/>
      <c r="JGS14" s="448"/>
      <c r="JHC14" s="448"/>
      <c r="JHG14" s="448"/>
      <c r="JHK14" s="448"/>
      <c r="JHO14" s="448"/>
      <c r="JHS14" s="448"/>
      <c r="JHV14" s="447"/>
      <c r="JHW14" s="448"/>
      <c r="JIG14" s="448"/>
      <c r="JIK14" s="448"/>
      <c r="JIO14" s="448"/>
      <c r="JIS14" s="448"/>
      <c r="JIW14" s="448"/>
      <c r="JIZ14" s="447"/>
      <c r="JJA14" s="448"/>
      <c r="JJK14" s="448"/>
      <c r="JJO14" s="448"/>
      <c r="JJS14" s="448"/>
      <c r="JJW14" s="448"/>
      <c r="JKA14" s="448"/>
      <c r="JKD14" s="447"/>
      <c r="JKE14" s="448"/>
      <c r="JKO14" s="448"/>
      <c r="JKS14" s="448"/>
      <c r="JKW14" s="448"/>
      <c r="JLA14" s="448"/>
      <c r="JLE14" s="448"/>
      <c r="JLH14" s="447"/>
      <c r="JLI14" s="448"/>
      <c r="JLS14" s="448"/>
      <c r="JLW14" s="448"/>
      <c r="JMA14" s="448"/>
      <c r="JME14" s="448"/>
      <c r="JMI14" s="448"/>
      <c r="JML14" s="447"/>
      <c r="JMM14" s="448"/>
      <c r="JMW14" s="448"/>
      <c r="JNA14" s="448"/>
      <c r="JNE14" s="448"/>
      <c r="JNI14" s="448"/>
      <c r="JNM14" s="448"/>
      <c r="JNP14" s="447"/>
      <c r="JNQ14" s="448"/>
      <c r="JOA14" s="448"/>
      <c r="JOE14" s="448"/>
      <c r="JOI14" s="448"/>
      <c r="JOM14" s="448"/>
      <c r="JOQ14" s="448"/>
      <c r="JOT14" s="447"/>
      <c r="JOU14" s="448"/>
      <c r="JPE14" s="448"/>
      <c r="JPI14" s="448"/>
      <c r="JPM14" s="448"/>
      <c r="JPQ14" s="448"/>
      <c r="JPU14" s="448"/>
      <c r="JPX14" s="447"/>
      <c r="JPY14" s="448"/>
      <c r="JQI14" s="448"/>
      <c r="JQM14" s="448"/>
      <c r="JQQ14" s="448"/>
      <c r="JQU14" s="448"/>
      <c r="JQY14" s="448"/>
      <c r="JRB14" s="447"/>
      <c r="JRC14" s="448"/>
      <c r="JRM14" s="448"/>
      <c r="JRQ14" s="448"/>
      <c r="JRU14" s="448"/>
      <c r="JRY14" s="448"/>
      <c r="JSC14" s="448"/>
      <c r="JSF14" s="447"/>
      <c r="JSG14" s="448"/>
      <c r="JSQ14" s="448"/>
      <c r="JSU14" s="448"/>
      <c r="JSY14" s="448"/>
      <c r="JTC14" s="448"/>
      <c r="JTG14" s="448"/>
      <c r="JTJ14" s="447"/>
      <c r="JTK14" s="448"/>
      <c r="JTU14" s="448"/>
      <c r="JTY14" s="448"/>
      <c r="JUC14" s="448"/>
      <c r="JUG14" s="448"/>
      <c r="JUK14" s="448"/>
      <c r="JUN14" s="447"/>
      <c r="JUO14" s="448"/>
      <c r="JUY14" s="448"/>
      <c r="JVC14" s="448"/>
      <c r="JVG14" s="448"/>
      <c r="JVK14" s="448"/>
      <c r="JVO14" s="448"/>
      <c r="JVR14" s="447"/>
      <c r="JVS14" s="448"/>
      <c r="JWC14" s="448"/>
      <c r="JWG14" s="448"/>
      <c r="JWK14" s="448"/>
      <c r="JWO14" s="448"/>
      <c r="JWS14" s="448"/>
      <c r="JWV14" s="447"/>
      <c r="JWW14" s="448"/>
      <c r="JXG14" s="448"/>
      <c r="JXK14" s="448"/>
      <c r="JXO14" s="448"/>
      <c r="JXS14" s="448"/>
      <c r="JXW14" s="448"/>
      <c r="JXZ14" s="447"/>
      <c r="JYA14" s="448"/>
      <c r="JYK14" s="448"/>
      <c r="JYO14" s="448"/>
      <c r="JYS14" s="448"/>
      <c r="JYW14" s="448"/>
      <c r="JZA14" s="448"/>
      <c r="JZD14" s="447"/>
      <c r="JZE14" s="448"/>
      <c r="JZO14" s="448"/>
      <c r="JZS14" s="448"/>
      <c r="JZW14" s="448"/>
      <c r="KAA14" s="448"/>
      <c r="KAE14" s="448"/>
      <c r="KAH14" s="447"/>
      <c r="KAI14" s="448"/>
      <c r="KAS14" s="448"/>
      <c r="KAW14" s="448"/>
      <c r="KBA14" s="448"/>
      <c r="KBE14" s="448"/>
      <c r="KBI14" s="448"/>
      <c r="KBL14" s="447"/>
      <c r="KBM14" s="448"/>
      <c r="KBW14" s="448"/>
      <c r="KCA14" s="448"/>
      <c r="KCE14" s="448"/>
      <c r="KCI14" s="448"/>
      <c r="KCM14" s="448"/>
      <c r="KCP14" s="447"/>
      <c r="KCQ14" s="448"/>
      <c r="KDA14" s="448"/>
      <c r="KDE14" s="448"/>
      <c r="KDI14" s="448"/>
      <c r="KDM14" s="448"/>
      <c r="KDQ14" s="448"/>
      <c r="KDT14" s="447"/>
      <c r="KDU14" s="448"/>
      <c r="KEE14" s="448"/>
      <c r="KEI14" s="448"/>
      <c r="KEM14" s="448"/>
      <c r="KEQ14" s="448"/>
      <c r="KEU14" s="448"/>
      <c r="KEX14" s="447"/>
      <c r="KEY14" s="448"/>
      <c r="KFI14" s="448"/>
      <c r="KFM14" s="448"/>
      <c r="KFQ14" s="448"/>
      <c r="KFU14" s="448"/>
      <c r="KFY14" s="448"/>
      <c r="KGB14" s="447"/>
      <c r="KGC14" s="448"/>
      <c r="KGM14" s="448"/>
      <c r="KGQ14" s="448"/>
      <c r="KGU14" s="448"/>
      <c r="KGY14" s="448"/>
      <c r="KHC14" s="448"/>
      <c r="KHF14" s="447"/>
      <c r="KHG14" s="448"/>
      <c r="KHQ14" s="448"/>
      <c r="KHU14" s="448"/>
      <c r="KHY14" s="448"/>
      <c r="KIC14" s="448"/>
      <c r="KIG14" s="448"/>
      <c r="KIJ14" s="447"/>
      <c r="KIK14" s="448"/>
      <c r="KIU14" s="448"/>
      <c r="KIY14" s="448"/>
      <c r="KJC14" s="448"/>
      <c r="KJG14" s="448"/>
      <c r="KJK14" s="448"/>
      <c r="KJN14" s="447"/>
      <c r="KJO14" s="448"/>
      <c r="KJY14" s="448"/>
      <c r="KKC14" s="448"/>
      <c r="KKG14" s="448"/>
      <c r="KKK14" s="448"/>
      <c r="KKO14" s="448"/>
      <c r="KKR14" s="447"/>
      <c r="KKS14" s="448"/>
      <c r="KLC14" s="448"/>
      <c r="KLG14" s="448"/>
      <c r="KLK14" s="448"/>
      <c r="KLO14" s="448"/>
      <c r="KLS14" s="448"/>
      <c r="KLV14" s="447"/>
      <c r="KLW14" s="448"/>
      <c r="KMG14" s="448"/>
      <c r="KMK14" s="448"/>
      <c r="KMO14" s="448"/>
      <c r="KMS14" s="448"/>
      <c r="KMW14" s="448"/>
      <c r="KMZ14" s="447"/>
      <c r="KNA14" s="448"/>
      <c r="KNK14" s="448"/>
      <c r="KNO14" s="448"/>
      <c r="KNS14" s="448"/>
      <c r="KNW14" s="448"/>
      <c r="KOA14" s="448"/>
      <c r="KOD14" s="447"/>
      <c r="KOE14" s="448"/>
      <c r="KOO14" s="448"/>
      <c r="KOS14" s="448"/>
      <c r="KOW14" s="448"/>
      <c r="KPA14" s="448"/>
      <c r="KPE14" s="448"/>
      <c r="KPH14" s="447"/>
      <c r="KPI14" s="448"/>
      <c r="KPS14" s="448"/>
      <c r="KPW14" s="448"/>
      <c r="KQA14" s="448"/>
      <c r="KQE14" s="448"/>
      <c r="KQI14" s="448"/>
      <c r="KQL14" s="447"/>
      <c r="KQM14" s="448"/>
      <c r="KQW14" s="448"/>
      <c r="KRA14" s="448"/>
      <c r="KRE14" s="448"/>
      <c r="KRI14" s="448"/>
      <c r="KRM14" s="448"/>
      <c r="KRP14" s="447"/>
      <c r="KRQ14" s="448"/>
      <c r="KSA14" s="448"/>
      <c r="KSE14" s="448"/>
      <c r="KSI14" s="448"/>
      <c r="KSM14" s="448"/>
      <c r="KSQ14" s="448"/>
      <c r="KST14" s="447"/>
      <c r="KSU14" s="448"/>
      <c r="KTE14" s="448"/>
      <c r="KTI14" s="448"/>
      <c r="KTM14" s="448"/>
      <c r="KTQ14" s="448"/>
      <c r="KTU14" s="448"/>
      <c r="KTX14" s="447"/>
      <c r="KTY14" s="448"/>
      <c r="KUI14" s="448"/>
      <c r="KUM14" s="448"/>
      <c r="KUQ14" s="448"/>
      <c r="KUU14" s="448"/>
      <c r="KUY14" s="448"/>
      <c r="KVB14" s="447"/>
      <c r="KVC14" s="448"/>
      <c r="KVM14" s="448"/>
      <c r="KVQ14" s="448"/>
      <c r="KVU14" s="448"/>
      <c r="KVY14" s="448"/>
      <c r="KWC14" s="448"/>
      <c r="KWF14" s="447"/>
      <c r="KWG14" s="448"/>
      <c r="KWQ14" s="448"/>
      <c r="KWU14" s="448"/>
      <c r="KWY14" s="448"/>
      <c r="KXC14" s="448"/>
      <c r="KXG14" s="448"/>
      <c r="KXJ14" s="447"/>
      <c r="KXK14" s="448"/>
      <c r="KXU14" s="448"/>
      <c r="KXY14" s="448"/>
      <c r="KYC14" s="448"/>
      <c r="KYG14" s="448"/>
      <c r="KYK14" s="448"/>
      <c r="KYN14" s="447"/>
      <c r="KYO14" s="448"/>
      <c r="KYY14" s="448"/>
      <c r="KZC14" s="448"/>
      <c r="KZG14" s="448"/>
      <c r="KZK14" s="448"/>
      <c r="KZO14" s="448"/>
      <c r="KZR14" s="447"/>
      <c r="KZS14" s="448"/>
      <c r="LAC14" s="448"/>
      <c r="LAG14" s="448"/>
      <c r="LAK14" s="448"/>
      <c r="LAO14" s="448"/>
      <c r="LAS14" s="448"/>
      <c r="LAV14" s="447"/>
      <c r="LAW14" s="448"/>
      <c r="LBG14" s="448"/>
      <c r="LBK14" s="448"/>
      <c r="LBO14" s="448"/>
      <c r="LBS14" s="448"/>
      <c r="LBW14" s="448"/>
      <c r="LBZ14" s="447"/>
      <c r="LCA14" s="448"/>
      <c r="LCK14" s="448"/>
      <c r="LCO14" s="448"/>
      <c r="LCS14" s="448"/>
      <c r="LCW14" s="448"/>
      <c r="LDA14" s="448"/>
      <c r="LDD14" s="447"/>
      <c r="LDE14" s="448"/>
      <c r="LDO14" s="448"/>
      <c r="LDS14" s="448"/>
      <c r="LDW14" s="448"/>
      <c r="LEA14" s="448"/>
      <c r="LEE14" s="448"/>
      <c r="LEH14" s="447"/>
      <c r="LEI14" s="448"/>
      <c r="LES14" s="448"/>
      <c r="LEW14" s="448"/>
      <c r="LFA14" s="448"/>
      <c r="LFE14" s="448"/>
      <c r="LFI14" s="448"/>
      <c r="LFL14" s="447"/>
      <c r="LFM14" s="448"/>
      <c r="LFW14" s="448"/>
      <c r="LGA14" s="448"/>
      <c r="LGE14" s="448"/>
      <c r="LGI14" s="448"/>
      <c r="LGM14" s="448"/>
      <c r="LGP14" s="447"/>
      <c r="LGQ14" s="448"/>
      <c r="LHA14" s="448"/>
      <c r="LHE14" s="448"/>
      <c r="LHI14" s="448"/>
      <c r="LHM14" s="448"/>
      <c r="LHQ14" s="448"/>
      <c r="LHT14" s="447"/>
      <c r="LHU14" s="448"/>
      <c r="LIE14" s="448"/>
      <c r="LII14" s="448"/>
      <c r="LIM14" s="448"/>
      <c r="LIQ14" s="448"/>
      <c r="LIU14" s="448"/>
      <c r="LIX14" s="447"/>
      <c r="LIY14" s="448"/>
      <c r="LJI14" s="448"/>
      <c r="LJM14" s="448"/>
      <c r="LJQ14" s="448"/>
      <c r="LJU14" s="448"/>
      <c r="LJY14" s="448"/>
      <c r="LKB14" s="447"/>
      <c r="LKC14" s="448"/>
      <c r="LKM14" s="448"/>
      <c r="LKQ14" s="448"/>
      <c r="LKU14" s="448"/>
      <c r="LKY14" s="448"/>
      <c r="LLC14" s="448"/>
      <c r="LLF14" s="447"/>
      <c r="LLG14" s="448"/>
      <c r="LLQ14" s="448"/>
      <c r="LLU14" s="448"/>
      <c r="LLY14" s="448"/>
      <c r="LMC14" s="448"/>
      <c r="LMG14" s="448"/>
      <c r="LMJ14" s="447"/>
      <c r="LMK14" s="448"/>
      <c r="LMU14" s="448"/>
      <c r="LMY14" s="448"/>
      <c r="LNC14" s="448"/>
      <c r="LNG14" s="448"/>
      <c r="LNK14" s="448"/>
      <c r="LNN14" s="447"/>
      <c r="LNO14" s="448"/>
      <c r="LNY14" s="448"/>
      <c r="LOC14" s="448"/>
      <c r="LOG14" s="448"/>
      <c r="LOK14" s="448"/>
      <c r="LOO14" s="448"/>
      <c r="LOR14" s="447"/>
      <c r="LOS14" s="448"/>
      <c r="LPC14" s="448"/>
      <c r="LPG14" s="448"/>
      <c r="LPK14" s="448"/>
      <c r="LPO14" s="448"/>
      <c r="LPS14" s="448"/>
      <c r="LPV14" s="447"/>
      <c r="LPW14" s="448"/>
      <c r="LQG14" s="448"/>
      <c r="LQK14" s="448"/>
      <c r="LQO14" s="448"/>
      <c r="LQS14" s="448"/>
      <c r="LQW14" s="448"/>
      <c r="LQZ14" s="447"/>
      <c r="LRA14" s="448"/>
      <c r="LRK14" s="448"/>
      <c r="LRO14" s="448"/>
      <c r="LRS14" s="448"/>
      <c r="LRW14" s="448"/>
      <c r="LSA14" s="448"/>
      <c r="LSD14" s="447"/>
      <c r="LSE14" s="448"/>
      <c r="LSO14" s="448"/>
      <c r="LSS14" s="448"/>
      <c r="LSW14" s="448"/>
      <c r="LTA14" s="448"/>
      <c r="LTE14" s="448"/>
      <c r="LTH14" s="447"/>
      <c r="LTI14" s="448"/>
      <c r="LTS14" s="448"/>
      <c r="LTW14" s="448"/>
      <c r="LUA14" s="448"/>
      <c r="LUE14" s="448"/>
      <c r="LUI14" s="448"/>
      <c r="LUL14" s="447"/>
      <c r="LUM14" s="448"/>
      <c r="LUW14" s="448"/>
      <c r="LVA14" s="448"/>
      <c r="LVE14" s="448"/>
      <c r="LVI14" s="448"/>
      <c r="LVM14" s="448"/>
      <c r="LVP14" s="447"/>
      <c r="LVQ14" s="448"/>
      <c r="LWA14" s="448"/>
      <c r="LWE14" s="448"/>
      <c r="LWI14" s="448"/>
      <c r="LWM14" s="448"/>
      <c r="LWQ14" s="448"/>
      <c r="LWT14" s="447"/>
      <c r="LWU14" s="448"/>
      <c r="LXE14" s="448"/>
      <c r="LXI14" s="448"/>
      <c r="LXM14" s="448"/>
      <c r="LXQ14" s="448"/>
      <c r="LXU14" s="448"/>
      <c r="LXX14" s="447"/>
      <c r="LXY14" s="448"/>
      <c r="LYI14" s="448"/>
      <c r="LYM14" s="448"/>
      <c r="LYQ14" s="448"/>
      <c r="LYU14" s="448"/>
      <c r="LYY14" s="448"/>
      <c r="LZB14" s="447"/>
      <c r="LZC14" s="448"/>
      <c r="LZM14" s="448"/>
      <c r="LZQ14" s="448"/>
      <c r="LZU14" s="448"/>
      <c r="LZY14" s="448"/>
      <c r="MAC14" s="448"/>
      <c r="MAF14" s="447"/>
      <c r="MAG14" s="448"/>
      <c r="MAQ14" s="448"/>
      <c r="MAU14" s="448"/>
      <c r="MAY14" s="448"/>
      <c r="MBC14" s="448"/>
      <c r="MBG14" s="448"/>
      <c r="MBJ14" s="447"/>
      <c r="MBK14" s="448"/>
      <c r="MBU14" s="448"/>
      <c r="MBY14" s="448"/>
      <c r="MCC14" s="448"/>
      <c r="MCG14" s="448"/>
      <c r="MCK14" s="448"/>
      <c r="MCN14" s="447"/>
      <c r="MCO14" s="448"/>
      <c r="MCY14" s="448"/>
      <c r="MDC14" s="448"/>
      <c r="MDG14" s="448"/>
      <c r="MDK14" s="448"/>
      <c r="MDO14" s="448"/>
      <c r="MDR14" s="447"/>
      <c r="MDS14" s="448"/>
      <c r="MEC14" s="448"/>
      <c r="MEG14" s="448"/>
      <c r="MEK14" s="448"/>
      <c r="MEO14" s="448"/>
      <c r="MES14" s="448"/>
      <c r="MEV14" s="447"/>
      <c r="MEW14" s="448"/>
      <c r="MFG14" s="448"/>
      <c r="MFK14" s="448"/>
      <c r="MFO14" s="448"/>
      <c r="MFS14" s="448"/>
      <c r="MFW14" s="448"/>
      <c r="MFZ14" s="447"/>
      <c r="MGA14" s="448"/>
      <c r="MGK14" s="448"/>
      <c r="MGO14" s="448"/>
      <c r="MGS14" s="448"/>
      <c r="MGW14" s="448"/>
      <c r="MHA14" s="448"/>
      <c r="MHD14" s="447"/>
      <c r="MHE14" s="448"/>
      <c r="MHO14" s="448"/>
      <c r="MHS14" s="448"/>
      <c r="MHW14" s="448"/>
      <c r="MIA14" s="448"/>
      <c r="MIE14" s="448"/>
      <c r="MIH14" s="447"/>
      <c r="MII14" s="448"/>
      <c r="MIS14" s="448"/>
      <c r="MIW14" s="448"/>
      <c r="MJA14" s="448"/>
      <c r="MJE14" s="448"/>
      <c r="MJI14" s="448"/>
      <c r="MJL14" s="447"/>
      <c r="MJM14" s="448"/>
      <c r="MJW14" s="448"/>
      <c r="MKA14" s="448"/>
      <c r="MKE14" s="448"/>
      <c r="MKI14" s="448"/>
      <c r="MKM14" s="448"/>
      <c r="MKP14" s="447"/>
      <c r="MKQ14" s="448"/>
      <c r="MLA14" s="448"/>
      <c r="MLE14" s="448"/>
      <c r="MLI14" s="448"/>
      <c r="MLM14" s="448"/>
      <c r="MLQ14" s="448"/>
      <c r="MLT14" s="447"/>
      <c r="MLU14" s="448"/>
      <c r="MME14" s="448"/>
      <c r="MMI14" s="448"/>
      <c r="MMM14" s="448"/>
      <c r="MMQ14" s="448"/>
      <c r="MMU14" s="448"/>
      <c r="MMX14" s="447"/>
      <c r="MMY14" s="448"/>
      <c r="MNI14" s="448"/>
      <c r="MNM14" s="448"/>
      <c r="MNQ14" s="448"/>
      <c r="MNU14" s="448"/>
      <c r="MNY14" s="448"/>
      <c r="MOB14" s="447"/>
      <c r="MOC14" s="448"/>
      <c r="MOM14" s="448"/>
      <c r="MOQ14" s="448"/>
      <c r="MOU14" s="448"/>
      <c r="MOY14" s="448"/>
      <c r="MPC14" s="448"/>
      <c r="MPF14" s="447"/>
      <c r="MPG14" s="448"/>
      <c r="MPQ14" s="448"/>
      <c r="MPU14" s="448"/>
      <c r="MPY14" s="448"/>
      <c r="MQC14" s="448"/>
      <c r="MQG14" s="448"/>
      <c r="MQJ14" s="447"/>
      <c r="MQK14" s="448"/>
      <c r="MQU14" s="448"/>
      <c r="MQY14" s="448"/>
      <c r="MRC14" s="448"/>
      <c r="MRG14" s="448"/>
      <c r="MRK14" s="448"/>
      <c r="MRN14" s="447"/>
      <c r="MRO14" s="448"/>
      <c r="MRY14" s="448"/>
      <c r="MSC14" s="448"/>
      <c r="MSG14" s="448"/>
      <c r="MSK14" s="448"/>
      <c r="MSO14" s="448"/>
      <c r="MSR14" s="447"/>
      <c r="MSS14" s="448"/>
      <c r="MTC14" s="448"/>
      <c r="MTG14" s="448"/>
      <c r="MTK14" s="448"/>
      <c r="MTO14" s="448"/>
      <c r="MTS14" s="448"/>
      <c r="MTV14" s="447"/>
      <c r="MTW14" s="448"/>
      <c r="MUG14" s="448"/>
      <c r="MUK14" s="448"/>
      <c r="MUO14" s="448"/>
      <c r="MUS14" s="448"/>
      <c r="MUW14" s="448"/>
      <c r="MUZ14" s="447"/>
      <c r="MVA14" s="448"/>
      <c r="MVK14" s="448"/>
      <c r="MVO14" s="448"/>
      <c r="MVS14" s="448"/>
      <c r="MVW14" s="448"/>
      <c r="MWA14" s="448"/>
      <c r="MWD14" s="447"/>
      <c r="MWE14" s="448"/>
      <c r="MWO14" s="448"/>
      <c r="MWS14" s="448"/>
      <c r="MWW14" s="448"/>
      <c r="MXA14" s="448"/>
      <c r="MXE14" s="448"/>
      <c r="MXH14" s="447"/>
      <c r="MXI14" s="448"/>
      <c r="MXS14" s="448"/>
      <c r="MXW14" s="448"/>
      <c r="MYA14" s="448"/>
      <c r="MYE14" s="448"/>
      <c r="MYI14" s="448"/>
      <c r="MYL14" s="447"/>
      <c r="MYM14" s="448"/>
      <c r="MYW14" s="448"/>
      <c r="MZA14" s="448"/>
      <c r="MZE14" s="448"/>
      <c r="MZI14" s="448"/>
      <c r="MZM14" s="448"/>
      <c r="MZP14" s="447"/>
      <c r="MZQ14" s="448"/>
      <c r="NAA14" s="448"/>
      <c r="NAE14" s="448"/>
      <c r="NAI14" s="448"/>
      <c r="NAM14" s="448"/>
      <c r="NAQ14" s="448"/>
      <c r="NAT14" s="447"/>
      <c r="NAU14" s="448"/>
      <c r="NBE14" s="448"/>
      <c r="NBI14" s="448"/>
      <c r="NBM14" s="448"/>
      <c r="NBQ14" s="448"/>
      <c r="NBU14" s="448"/>
      <c r="NBX14" s="447"/>
      <c r="NBY14" s="448"/>
      <c r="NCI14" s="448"/>
      <c r="NCM14" s="448"/>
      <c r="NCQ14" s="448"/>
      <c r="NCU14" s="448"/>
      <c r="NCY14" s="448"/>
      <c r="NDB14" s="447"/>
      <c r="NDC14" s="448"/>
      <c r="NDM14" s="448"/>
      <c r="NDQ14" s="448"/>
      <c r="NDU14" s="448"/>
      <c r="NDY14" s="448"/>
      <c r="NEC14" s="448"/>
      <c r="NEF14" s="447"/>
      <c r="NEG14" s="448"/>
      <c r="NEQ14" s="448"/>
      <c r="NEU14" s="448"/>
      <c r="NEY14" s="448"/>
      <c r="NFC14" s="448"/>
      <c r="NFG14" s="448"/>
      <c r="NFJ14" s="447"/>
      <c r="NFK14" s="448"/>
      <c r="NFU14" s="448"/>
      <c r="NFY14" s="448"/>
      <c r="NGC14" s="448"/>
      <c r="NGG14" s="448"/>
      <c r="NGK14" s="448"/>
      <c r="NGN14" s="447"/>
      <c r="NGO14" s="448"/>
      <c r="NGY14" s="448"/>
      <c r="NHC14" s="448"/>
      <c r="NHG14" s="448"/>
      <c r="NHK14" s="448"/>
      <c r="NHO14" s="448"/>
      <c r="NHR14" s="447"/>
      <c r="NHS14" s="448"/>
      <c r="NIC14" s="448"/>
      <c r="NIG14" s="448"/>
      <c r="NIK14" s="448"/>
      <c r="NIO14" s="448"/>
      <c r="NIS14" s="448"/>
      <c r="NIV14" s="447"/>
      <c r="NIW14" s="448"/>
      <c r="NJG14" s="448"/>
      <c r="NJK14" s="448"/>
      <c r="NJO14" s="448"/>
      <c r="NJS14" s="448"/>
      <c r="NJW14" s="448"/>
      <c r="NJZ14" s="447"/>
      <c r="NKA14" s="448"/>
      <c r="NKK14" s="448"/>
      <c r="NKO14" s="448"/>
      <c r="NKS14" s="448"/>
      <c r="NKW14" s="448"/>
      <c r="NLA14" s="448"/>
      <c r="NLD14" s="447"/>
      <c r="NLE14" s="448"/>
      <c r="NLO14" s="448"/>
      <c r="NLS14" s="448"/>
      <c r="NLW14" s="448"/>
      <c r="NMA14" s="448"/>
      <c r="NME14" s="448"/>
      <c r="NMH14" s="447"/>
      <c r="NMI14" s="448"/>
      <c r="NMS14" s="448"/>
      <c r="NMW14" s="448"/>
      <c r="NNA14" s="448"/>
      <c r="NNE14" s="448"/>
      <c r="NNI14" s="448"/>
      <c r="NNL14" s="447"/>
      <c r="NNM14" s="448"/>
      <c r="NNW14" s="448"/>
      <c r="NOA14" s="448"/>
      <c r="NOE14" s="448"/>
      <c r="NOI14" s="448"/>
      <c r="NOM14" s="448"/>
      <c r="NOP14" s="447"/>
      <c r="NOQ14" s="448"/>
      <c r="NPA14" s="448"/>
      <c r="NPE14" s="448"/>
      <c r="NPI14" s="448"/>
      <c r="NPM14" s="448"/>
      <c r="NPQ14" s="448"/>
      <c r="NPT14" s="447"/>
      <c r="NPU14" s="448"/>
      <c r="NQE14" s="448"/>
      <c r="NQI14" s="448"/>
      <c r="NQM14" s="448"/>
      <c r="NQQ14" s="448"/>
      <c r="NQU14" s="448"/>
      <c r="NQX14" s="447"/>
      <c r="NQY14" s="448"/>
      <c r="NRI14" s="448"/>
      <c r="NRM14" s="448"/>
      <c r="NRQ14" s="448"/>
      <c r="NRU14" s="448"/>
      <c r="NRY14" s="448"/>
      <c r="NSB14" s="447"/>
      <c r="NSC14" s="448"/>
      <c r="NSM14" s="448"/>
      <c r="NSQ14" s="448"/>
      <c r="NSU14" s="448"/>
      <c r="NSY14" s="448"/>
      <c r="NTC14" s="448"/>
      <c r="NTF14" s="447"/>
      <c r="NTG14" s="448"/>
      <c r="NTQ14" s="448"/>
      <c r="NTU14" s="448"/>
      <c r="NTY14" s="448"/>
      <c r="NUC14" s="448"/>
      <c r="NUG14" s="448"/>
      <c r="NUJ14" s="447"/>
      <c r="NUK14" s="448"/>
      <c r="NUU14" s="448"/>
      <c r="NUY14" s="448"/>
      <c r="NVC14" s="448"/>
      <c r="NVG14" s="448"/>
      <c r="NVK14" s="448"/>
      <c r="NVN14" s="447"/>
      <c r="NVO14" s="448"/>
      <c r="NVY14" s="448"/>
      <c r="NWC14" s="448"/>
      <c r="NWG14" s="448"/>
      <c r="NWK14" s="448"/>
      <c r="NWO14" s="448"/>
      <c r="NWR14" s="447"/>
      <c r="NWS14" s="448"/>
      <c r="NXC14" s="448"/>
      <c r="NXG14" s="448"/>
      <c r="NXK14" s="448"/>
      <c r="NXO14" s="448"/>
      <c r="NXS14" s="448"/>
      <c r="NXV14" s="447"/>
      <c r="NXW14" s="448"/>
      <c r="NYG14" s="448"/>
      <c r="NYK14" s="448"/>
      <c r="NYO14" s="448"/>
      <c r="NYS14" s="448"/>
      <c r="NYW14" s="448"/>
      <c r="NYZ14" s="447"/>
      <c r="NZA14" s="448"/>
      <c r="NZK14" s="448"/>
      <c r="NZO14" s="448"/>
      <c r="NZS14" s="448"/>
      <c r="NZW14" s="448"/>
      <c r="OAA14" s="448"/>
      <c r="OAD14" s="447"/>
      <c r="OAE14" s="448"/>
      <c r="OAO14" s="448"/>
      <c r="OAS14" s="448"/>
      <c r="OAW14" s="448"/>
      <c r="OBA14" s="448"/>
      <c r="OBE14" s="448"/>
      <c r="OBH14" s="447"/>
      <c r="OBI14" s="448"/>
      <c r="OBS14" s="448"/>
      <c r="OBW14" s="448"/>
      <c r="OCA14" s="448"/>
      <c r="OCE14" s="448"/>
      <c r="OCI14" s="448"/>
      <c r="OCL14" s="447"/>
      <c r="OCM14" s="448"/>
      <c r="OCW14" s="448"/>
      <c r="ODA14" s="448"/>
      <c r="ODE14" s="448"/>
      <c r="ODI14" s="448"/>
      <c r="ODM14" s="448"/>
      <c r="ODP14" s="447"/>
      <c r="ODQ14" s="448"/>
      <c r="OEA14" s="448"/>
      <c r="OEE14" s="448"/>
      <c r="OEI14" s="448"/>
      <c r="OEM14" s="448"/>
      <c r="OEQ14" s="448"/>
      <c r="OET14" s="447"/>
      <c r="OEU14" s="448"/>
      <c r="OFE14" s="448"/>
      <c r="OFI14" s="448"/>
      <c r="OFM14" s="448"/>
      <c r="OFQ14" s="448"/>
      <c r="OFU14" s="448"/>
      <c r="OFX14" s="447"/>
      <c r="OFY14" s="448"/>
      <c r="OGI14" s="448"/>
      <c r="OGM14" s="448"/>
      <c r="OGQ14" s="448"/>
      <c r="OGU14" s="448"/>
      <c r="OGY14" s="448"/>
      <c r="OHB14" s="447"/>
      <c r="OHC14" s="448"/>
      <c r="OHM14" s="448"/>
      <c r="OHQ14" s="448"/>
      <c r="OHU14" s="448"/>
      <c r="OHY14" s="448"/>
      <c r="OIC14" s="448"/>
      <c r="OIF14" s="447"/>
      <c r="OIG14" s="448"/>
      <c r="OIQ14" s="448"/>
      <c r="OIU14" s="448"/>
      <c r="OIY14" s="448"/>
      <c r="OJC14" s="448"/>
      <c r="OJG14" s="448"/>
      <c r="OJJ14" s="447"/>
      <c r="OJK14" s="448"/>
      <c r="OJU14" s="448"/>
      <c r="OJY14" s="448"/>
      <c r="OKC14" s="448"/>
      <c r="OKG14" s="448"/>
      <c r="OKK14" s="448"/>
      <c r="OKN14" s="447"/>
      <c r="OKO14" s="448"/>
      <c r="OKY14" s="448"/>
      <c r="OLC14" s="448"/>
      <c r="OLG14" s="448"/>
      <c r="OLK14" s="448"/>
      <c r="OLO14" s="448"/>
      <c r="OLR14" s="447"/>
      <c r="OLS14" s="448"/>
      <c r="OMC14" s="448"/>
      <c r="OMG14" s="448"/>
      <c r="OMK14" s="448"/>
      <c r="OMO14" s="448"/>
      <c r="OMS14" s="448"/>
      <c r="OMV14" s="447"/>
      <c r="OMW14" s="448"/>
      <c r="ONG14" s="448"/>
      <c r="ONK14" s="448"/>
      <c r="ONO14" s="448"/>
      <c r="ONS14" s="448"/>
      <c r="ONW14" s="448"/>
      <c r="ONZ14" s="447"/>
      <c r="OOA14" s="448"/>
      <c r="OOK14" s="448"/>
      <c r="OOO14" s="448"/>
      <c r="OOS14" s="448"/>
      <c r="OOW14" s="448"/>
      <c r="OPA14" s="448"/>
      <c r="OPD14" s="447"/>
      <c r="OPE14" s="448"/>
      <c r="OPO14" s="448"/>
      <c r="OPS14" s="448"/>
      <c r="OPW14" s="448"/>
      <c r="OQA14" s="448"/>
      <c r="OQE14" s="448"/>
      <c r="OQH14" s="447"/>
      <c r="OQI14" s="448"/>
      <c r="OQS14" s="448"/>
      <c r="OQW14" s="448"/>
      <c r="ORA14" s="448"/>
      <c r="ORE14" s="448"/>
      <c r="ORI14" s="448"/>
      <c r="ORL14" s="447"/>
      <c r="ORM14" s="448"/>
      <c r="ORW14" s="448"/>
      <c r="OSA14" s="448"/>
      <c r="OSE14" s="448"/>
      <c r="OSI14" s="448"/>
      <c r="OSM14" s="448"/>
      <c r="OSP14" s="447"/>
      <c r="OSQ14" s="448"/>
      <c r="OTA14" s="448"/>
      <c r="OTE14" s="448"/>
      <c r="OTI14" s="448"/>
      <c r="OTM14" s="448"/>
      <c r="OTQ14" s="448"/>
      <c r="OTT14" s="447"/>
      <c r="OTU14" s="448"/>
      <c r="OUE14" s="448"/>
      <c r="OUI14" s="448"/>
      <c r="OUM14" s="448"/>
      <c r="OUQ14" s="448"/>
      <c r="OUU14" s="448"/>
      <c r="OUX14" s="447"/>
      <c r="OUY14" s="448"/>
      <c r="OVI14" s="448"/>
      <c r="OVM14" s="448"/>
      <c r="OVQ14" s="448"/>
      <c r="OVU14" s="448"/>
      <c r="OVY14" s="448"/>
      <c r="OWB14" s="447"/>
      <c r="OWC14" s="448"/>
      <c r="OWM14" s="448"/>
      <c r="OWQ14" s="448"/>
      <c r="OWU14" s="448"/>
      <c r="OWY14" s="448"/>
      <c r="OXC14" s="448"/>
      <c r="OXF14" s="447"/>
      <c r="OXG14" s="448"/>
      <c r="OXQ14" s="448"/>
      <c r="OXU14" s="448"/>
      <c r="OXY14" s="448"/>
      <c r="OYC14" s="448"/>
      <c r="OYG14" s="448"/>
      <c r="OYJ14" s="447"/>
      <c r="OYK14" s="448"/>
      <c r="OYU14" s="448"/>
      <c r="OYY14" s="448"/>
      <c r="OZC14" s="448"/>
      <c r="OZG14" s="448"/>
      <c r="OZK14" s="448"/>
      <c r="OZN14" s="447"/>
      <c r="OZO14" s="448"/>
      <c r="OZY14" s="448"/>
      <c r="PAC14" s="448"/>
      <c r="PAG14" s="448"/>
      <c r="PAK14" s="448"/>
      <c r="PAO14" s="448"/>
      <c r="PAR14" s="447"/>
      <c r="PAS14" s="448"/>
      <c r="PBC14" s="448"/>
      <c r="PBG14" s="448"/>
      <c r="PBK14" s="448"/>
      <c r="PBO14" s="448"/>
      <c r="PBS14" s="448"/>
      <c r="PBV14" s="447"/>
      <c r="PBW14" s="448"/>
      <c r="PCG14" s="448"/>
      <c r="PCK14" s="448"/>
      <c r="PCO14" s="448"/>
      <c r="PCS14" s="448"/>
      <c r="PCW14" s="448"/>
      <c r="PCZ14" s="447"/>
      <c r="PDA14" s="448"/>
      <c r="PDK14" s="448"/>
      <c r="PDO14" s="448"/>
      <c r="PDS14" s="448"/>
      <c r="PDW14" s="448"/>
      <c r="PEA14" s="448"/>
      <c r="PED14" s="447"/>
      <c r="PEE14" s="448"/>
      <c r="PEO14" s="448"/>
      <c r="PES14" s="448"/>
      <c r="PEW14" s="448"/>
      <c r="PFA14" s="448"/>
      <c r="PFE14" s="448"/>
      <c r="PFH14" s="447"/>
      <c r="PFI14" s="448"/>
      <c r="PFS14" s="448"/>
      <c r="PFW14" s="448"/>
      <c r="PGA14" s="448"/>
      <c r="PGE14" s="448"/>
      <c r="PGI14" s="448"/>
      <c r="PGL14" s="447"/>
      <c r="PGM14" s="448"/>
      <c r="PGW14" s="448"/>
      <c r="PHA14" s="448"/>
      <c r="PHE14" s="448"/>
      <c r="PHI14" s="448"/>
      <c r="PHM14" s="448"/>
      <c r="PHP14" s="447"/>
      <c r="PHQ14" s="448"/>
      <c r="PIA14" s="448"/>
      <c r="PIE14" s="448"/>
      <c r="PII14" s="448"/>
      <c r="PIM14" s="448"/>
      <c r="PIQ14" s="448"/>
      <c r="PIT14" s="447"/>
      <c r="PIU14" s="448"/>
      <c r="PJE14" s="448"/>
      <c r="PJI14" s="448"/>
      <c r="PJM14" s="448"/>
      <c r="PJQ14" s="448"/>
      <c r="PJU14" s="448"/>
      <c r="PJX14" s="447"/>
      <c r="PJY14" s="448"/>
      <c r="PKI14" s="448"/>
      <c r="PKM14" s="448"/>
      <c r="PKQ14" s="448"/>
      <c r="PKU14" s="448"/>
      <c r="PKY14" s="448"/>
      <c r="PLB14" s="447"/>
      <c r="PLC14" s="448"/>
      <c r="PLM14" s="448"/>
      <c r="PLQ14" s="448"/>
      <c r="PLU14" s="448"/>
      <c r="PLY14" s="448"/>
      <c r="PMC14" s="448"/>
      <c r="PMF14" s="447"/>
      <c r="PMG14" s="448"/>
      <c r="PMQ14" s="448"/>
      <c r="PMU14" s="448"/>
      <c r="PMY14" s="448"/>
      <c r="PNC14" s="448"/>
      <c r="PNG14" s="448"/>
      <c r="PNJ14" s="447"/>
      <c r="PNK14" s="448"/>
      <c r="PNU14" s="448"/>
      <c r="PNY14" s="448"/>
      <c r="POC14" s="448"/>
      <c r="POG14" s="448"/>
      <c r="POK14" s="448"/>
      <c r="PON14" s="447"/>
      <c r="POO14" s="448"/>
      <c r="POY14" s="448"/>
      <c r="PPC14" s="448"/>
      <c r="PPG14" s="448"/>
      <c r="PPK14" s="448"/>
      <c r="PPO14" s="448"/>
      <c r="PPR14" s="447"/>
      <c r="PPS14" s="448"/>
      <c r="PQC14" s="448"/>
      <c r="PQG14" s="448"/>
      <c r="PQK14" s="448"/>
      <c r="PQO14" s="448"/>
      <c r="PQS14" s="448"/>
      <c r="PQV14" s="447"/>
      <c r="PQW14" s="448"/>
      <c r="PRG14" s="448"/>
      <c r="PRK14" s="448"/>
      <c r="PRO14" s="448"/>
      <c r="PRS14" s="448"/>
      <c r="PRW14" s="448"/>
      <c r="PRZ14" s="447"/>
      <c r="PSA14" s="448"/>
      <c r="PSK14" s="448"/>
      <c r="PSO14" s="448"/>
      <c r="PSS14" s="448"/>
      <c r="PSW14" s="448"/>
      <c r="PTA14" s="448"/>
      <c r="PTD14" s="447"/>
      <c r="PTE14" s="448"/>
      <c r="PTO14" s="448"/>
      <c r="PTS14" s="448"/>
      <c r="PTW14" s="448"/>
      <c r="PUA14" s="448"/>
      <c r="PUE14" s="448"/>
      <c r="PUH14" s="447"/>
      <c r="PUI14" s="448"/>
      <c r="PUS14" s="448"/>
      <c r="PUW14" s="448"/>
      <c r="PVA14" s="448"/>
      <c r="PVE14" s="448"/>
      <c r="PVI14" s="448"/>
      <c r="PVL14" s="447"/>
      <c r="PVM14" s="448"/>
      <c r="PVW14" s="448"/>
      <c r="PWA14" s="448"/>
      <c r="PWE14" s="448"/>
      <c r="PWI14" s="448"/>
      <c r="PWM14" s="448"/>
      <c r="PWP14" s="447"/>
      <c r="PWQ14" s="448"/>
      <c r="PXA14" s="448"/>
      <c r="PXE14" s="448"/>
      <c r="PXI14" s="448"/>
      <c r="PXM14" s="448"/>
      <c r="PXQ14" s="448"/>
      <c r="PXT14" s="447"/>
      <c r="PXU14" s="448"/>
      <c r="PYE14" s="448"/>
      <c r="PYI14" s="448"/>
      <c r="PYM14" s="448"/>
      <c r="PYQ14" s="448"/>
      <c r="PYU14" s="448"/>
      <c r="PYX14" s="447"/>
      <c r="PYY14" s="448"/>
      <c r="PZI14" s="448"/>
      <c r="PZM14" s="448"/>
      <c r="PZQ14" s="448"/>
      <c r="PZU14" s="448"/>
      <c r="PZY14" s="448"/>
      <c r="QAB14" s="447"/>
      <c r="QAC14" s="448"/>
      <c r="QAM14" s="448"/>
      <c r="QAQ14" s="448"/>
      <c r="QAU14" s="448"/>
      <c r="QAY14" s="448"/>
      <c r="QBC14" s="448"/>
      <c r="QBF14" s="447"/>
      <c r="QBG14" s="448"/>
      <c r="QBQ14" s="448"/>
      <c r="QBU14" s="448"/>
      <c r="QBY14" s="448"/>
      <c r="QCC14" s="448"/>
      <c r="QCG14" s="448"/>
      <c r="QCJ14" s="447"/>
      <c r="QCK14" s="448"/>
      <c r="QCU14" s="448"/>
      <c r="QCY14" s="448"/>
      <c r="QDC14" s="448"/>
      <c r="QDG14" s="448"/>
      <c r="QDK14" s="448"/>
      <c r="QDN14" s="447"/>
      <c r="QDO14" s="448"/>
      <c r="QDY14" s="448"/>
      <c r="QEC14" s="448"/>
      <c r="QEG14" s="448"/>
      <c r="QEK14" s="448"/>
      <c r="QEO14" s="448"/>
      <c r="QER14" s="447"/>
      <c r="QES14" s="448"/>
      <c r="QFC14" s="448"/>
      <c r="QFG14" s="448"/>
      <c r="QFK14" s="448"/>
      <c r="QFO14" s="448"/>
      <c r="QFS14" s="448"/>
      <c r="QFV14" s="447"/>
      <c r="QFW14" s="448"/>
      <c r="QGG14" s="448"/>
      <c r="QGK14" s="448"/>
      <c r="QGO14" s="448"/>
      <c r="QGS14" s="448"/>
      <c r="QGW14" s="448"/>
      <c r="QGZ14" s="447"/>
      <c r="QHA14" s="448"/>
      <c r="QHK14" s="448"/>
      <c r="QHO14" s="448"/>
      <c r="QHS14" s="448"/>
      <c r="QHW14" s="448"/>
      <c r="QIA14" s="448"/>
      <c r="QID14" s="447"/>
      <c r="QIE14" s="448"/>
      <c r="QIO14" s="448"/>
      <c r="QIS14" s="448"/>
      <c r="QIW14" s="448"/>
      <c r="QJA14" s="448"/>
      <c r="QJE14" s="448"/>
      <c r="QJH14" s="447"/>
      <c r="QJI14" s="448"/>
      <c r="QJS14" s="448"/>
      <c r="QJW14" s="448"/>
      <c r="QKA14" s="448"/>
      <c r="QKE14" s="448"/>
      <c r="QKI14" s="448"/>
      <c r="QKL14" s="447"/>
      <c r="QKM14" s="448"/>
      <c r="QKW14" s="448"/>
      <c r="QLA14" s="448"/>
      <c r="QLE14" s="448"/>
      <c r="QLI14" s="448"/>
      <c r="QLM14" s="448"/>
      <c r="QLP14" s="447"/>
      <c r="QLQ14" s="448"/>
      <c r="QMA14" s="448"/>
      <c r="QME14" s="448"/>
      <c r="QMI14" s="448"/>
      <c r="QMM14" s="448"/>
      <c r="QMQ14" s="448"/>
      <c r="QMT14" s="447"/>
      <c r="QMU14" s="448"/>
      <c r="QNE14" s="448"/>
      <c r="QNI14" s="448"/>
      <c r="QNM14" s="448"/>
      <c r="QNQ14" s="448"/>
      <c r="QNU14" s="448"/>
      <c r="QNX14" s="447"/>
      <c r="QNY14" s="448"/>
      <c r="QOI14" s="448"/>
      <c r="QOM14" s="448"/>
      <c r="QOQ14" s="448"/>
      <c r="QOU14" s="448"/>
      <c r="QOY14" s="448"/>
      <c r="QPB14" s="447"/>
      <c r="QPC14" s="448"/>
      <c r="QPM14" s="448"/>
      <c r="QPQ14" s="448"/>
      <c r="QPU14" s="448"/>
      <c r="QPY14" s="448"/>
      <c r="QQC14" s="448"/>
      <c r="QQF14" s="447"/>
      <c r="QQG14" s="448"/>
      <c r="QQQ14" s="448"/>
      <c r="QQU14" s="448"/>
      <c r="QQY14" s="448"/>
      <c r="QRC14" s="448"/>
      <c r="QRG14" s="448"/>
      <c r="QRJ14" s="447"/>
      <c r="QRK14" s="448"/>
      <c r="QRU14" s="448"/>
      <c r="QRY14" s="448"/>
      <c r="QSC14" s="448"/>
      <c r="QSG14" s="448"/>
      <c r="QSK14" s="448"/>
      <c r="QSN14" s="447"/>
      <c r="QSO14" s="448"/>
      <c r="QSY14" s="448"/>
      <c r="QTC14" s="448"/>
      <c r="QTG14" s="448"/>
      <c r="QTK14" s="448"/>
      <c r="QTO14" s="448"/>
      <c r="QTR14" s="447"/>
      <c r="QTS14" s="448"/>
      <c r="QUC14" s="448"/>
      <c r="QUG14" s="448"/>
      <c r="QUK14" s="448"/>
      <c r="QUO14" s="448"/>
      <c r="QUS14" s="448"/>
      <c r="QUV14" s="447"/>
      <c r="QUW14" s="448"/>
      <c r="QVG14" s="448"/>
      <c r="QVK14" s="448"/>
      <c r="QVO14" s="448"/>
      <c r="QVS14" s="448"/>
      <c r="QVW14" s="448"/>
      <c r="QVZ14" s="447"/>
      <c r="QWA14" s="448"/>
      <c r="QWK14" s="448"/>
      <c r="QWO14" s="448"/>
      <c r="QWS14" s="448"/>
      <c r="QWW14" s="448"/>
      <c r="QXA14" s="448"/>
      <c r="QXD14" s="447"/>
      <c r="QXE14" s="448"/>
      <c r="QXO14" s="448"/>
      <c r="QXS14" s="448"/>
      <c r="QXW14" s="448"/>
      <c r="QYA14" s="448"/>
      <c r="QYE14" s="448"/>
      <c r="QYH14" s="447"/>
      <c r="QYI14" s="448"/>
      <c r="QYS14" s="448"/>
      <c r="QYW14" s="448"/>
      <c r="QZA14" s="448"/>
      <c r="QZE14" s="448"/>
      <c r="QZI14" s="448"/>
      <c r="QZL14" s="447"/>
      <c r="QZM14" s="448"/>
      <c r="QZW14" s="448"/>
      <c r="RAA14" s="448"/>
      <c r="RAE14" s="448"/>
      <c r="RAI14" s="448"/>
      <c r="RAM14" s="448"/>
      <c r="RAP14" s="447"/>
      <c r="RAQ14" s="448"/>
      <c r="RBA14" s="448"/>
      <c r="RBE14" s="448"/>
      <c r="RBI14" s="448"/>
      <c r="RBM14" s="448"/>
      <c r="RBQ14" s="448"/>
      <c r="RBT14" s="447"/>
      <c r="RBU14" s="448"/>
      <c r="RCE14" s="448"/>
      <c r="RCI14" s="448"/>
      <c r="RCM14" s="448"/>
      <c r="RCQ14" s="448"/>
      <c r="RCU14" s="448"/>
      <c r="RCX14" s="447"/>
      <c r="RCY14" s="448"/>
      <c r="RDI14" s="448"/>
      <c r="RDM14" s="448"/>
      <c r="RDQ14" s="448"/>
      <c r="RDU14" s="448"/>
      <c r="RDY14" s="448"/>
      <c r="REB14" s="447"/>
      <c r="REC14" s="448"/>
      <c r="REM14" s="448"/>
      <c r="REQ14" s="448"/>
      <c r="REU14" s="448"/>
      <c r="REY14" s="448"/>
      <c r="RFC14" s="448"/>
      <c r="RFF14" s="447"/>
      <c r="RFG14" s="448"/>
      <c r="RFQ14" s="448"/>
      <c r="RFU14" s="448"/>
      <c r="RFY14" s="448"/>
      <c r="RGC14" s="448"/>
      <c r="RGG14" s="448"/>
      <c r="RGJ14" s="447"/>
      <c r="RGK14" s="448"/>
      <c r="RGU14" s="448"/>
      <c r="RGY14" s="448"/>
      <c r="RHC14" s="448"/>
      <c r="RHG14" s="448"/>
      <c r="RHK14" s="448"/>
      <c r="RHN14" s="447"/>
      <c r="RHO14" s="448"/>
      <c r="RHY14" s="448"/>
      <c r="RIC14" s="448"/>
      <c r="RIG14" s="448"/>
      <c r="RIK14" s="448"/>
      <c r="RIO14" s="448"/>
      <c r="RIR14" s="447"/>
      <c r="RIS14" s="448"/>
      <c r="RJC14" s="448"/>
      <c r="RJG14" s="448"/>
      <c r="RJK14" s="448"/>
      <c r="RJO14" s="448"/>
      <c r="RJS14" s="448"/>
      <c r="RJV14" s="447"/>
      <c r="RJW14" s="448"/>
      <c r="RKG14" s="448"/>
      <c r="RKK14" s="448"/>
      <c r="RKO14" s="448"/>
      <c r="RKS14" s="448"/>
      <c r="RKW14" s="448"/>
      <c r="RKZ14" s="447"/>
      <c r="RLA14" s="448"/>
      <c r="RLK14" s="448"/>
      <c r="RLO14" s="448"/>
      <c r="RLS14" s="448"/>
      <c r="RLW14" s="448"/>
      <c r="RMA14" s="448"/>
      <c r="RMD14" s="447"/>
      <c r="RME14" s="448"/>
      <c r="RMO14" s="448"/>
      <c r="RMS14" s="448"/>
      <c r="RMW14" s="448"/>
      <c r="RNA14" s="448"/>
      <c r="RNE14" s="448"/>
      <c r="RNH14" s="447"/>
      <c r="RNI14" s="448"/>
      <c r="RNS14" s="448"/>
      <c r="RNW14" s="448"/>
      <c r="ROA14" s="448"/>
      <c r="ROE14" s="448"/>
      <c r="ROI14" s="448"/>
      <c r="ROL14" s="447"/>
      <c r="ROM14" s="448"/>
      <c r="ROW14" s="448"/>
      <c r="RPA14" s="448"/>
      <c r="RPE14" s="448"/>
      <c r="RPI14" s="448"/>
      <c r="RPM14" s="448"/>
      <c r="RPP14" s="447"/>
      <c r="RPQ14" s="448"/>
      <c r="RQA14" s="448"/>
      <c r="RQE14" s="448"/>
      <c r="RQI14" s="448"/>
      <c r="RQM14" s="448"/>
      <c r="RQQ14" s="448"/>
      <c r="RQT14" s="447"/>
      <c r="RQU14" s="448"/>
      <c r="RRE14" s="448"/>
      <c r="RRI14" s="448"/>
      <c r="RRM14" s="448"/>
      <c r="RRQ14" s="448"/>
      <c r="RRU14" s="448"/>
      <c r="RRX14" s="447"/>
      <c r="RRY14" s="448"/>
      <c r="RSI14" s="448"/>
      <c r="RSM14" s="448"/>
      <c r="RSQ14" s="448"/>
      <c r="RSU14" s="448"/>
      <c r="RSY14" s="448"/>
      <c r="RTB14" s="447"/>
      <c r="RTC14" s="448"/>
      <c r="RTM14" s="448"/>
      <c r="RTQ14" s="448"/>
      <c r="RTU14" s="448"/>
      <c r="RTY14" s="448"/>
      <c r="RUC14" s="448"/>
      <c r="RUF14" s="447"/>
      <c r="RUG14" s="448"/>
      <c r="RUQ14" s="448"/>
      <c r="RUU14" s="448"/>
      <c r="RUY14" s="448"/>
      <c r="RVC14" s="448"/>
      <c r="RVG14" s="448"/>
      <c r="RVJ14" s="447"/>
      <c r="RVK14" s="448"/>
      <c r="RVU14" s="448"/>
      <c r="RVY14" s="448"/>
      <c r="RWC14" s="448"/>
      <c r="RWG14" s="448"/>
      <c r="RWK14" s="448"/>
      <c r="RWN14" s="447"/>
      <c r="RWO14" s="448"/>
      <c r="RWY14" s="448"/>
      <c r="RXC14" s="448"/>
      <c r="RXG14" s="448"/>
      <c r="RXK14" s="448"/>
      <c r="RXO14" s="448"/>
      <c r="RXR14" s="447"/>
      <c r="RXS14" s="448"/>
      <c r="RYC14" s="448"/>
      <c r="RYG14" s="448"/>
      <c r="RYK14" s="448"/>
      <c r="RYO14" s="448"/>
      <c r="RYS14" s="448"/>
      <c r="RYV14" s="447"/>
      <c r="RYW14" s="448"/>
      <c r="RZG14" s="448"/>
      <c r="RZK14" s="448"/>
      <c r="RZO14" s="448"/>
      <c r="RZS14" s="448"/>
      <c r="RZW14" s="448"/>
      <c r="RZZ14" s="447"/>
      <c r="SAA14" s="448"/>
      <c r="SAK14" s="448"/>
      <c r="SAO14" s="448"/>
      <c r="SAS14" s="448"/>
      <c r="SAW14" s="448"/>
      <c r="SBA14" s="448"/>
      <c r="SBD14" s="447"/>
      <c r="SBE14" s="448"/>
      <c r="SBO14" s="448"/>
      <c r="SBS14" s="448"/>
      <c r="SBW14" s="448"/>
      <c r="SCA14" s="448"/>
      <c r="SCE14" s="448"/>
      <c r="SCH14" s="447"/>
      <c r="SCI14" s="448"/>
      <c r="SCS14" s="448"/>
      <c r="SCW14" s="448"/>
      <c r="SDA14" s="448"/>
      <c r="SDE14" s="448"/>
      <c r="SDI14" s="448"/>
      <c r="SDL14" s="447"/>
      <c r="SDM14" s="448"/>
      <c r="SDW14" s="448"/>
      <c r="SEA14" s="448"/>
      <c r="SEE14" s="448"/>
      <c r="SEI14" s="448"/>
      <c r="SEM14" s="448"/>
      <c r="SEP14" s="447"/>
      <c r="SEQ14" s="448"/>
      <c r="SFA14" s="448"/>
      <c r="SFE14" s="448"/>
      <c r="SFI14" s="448"/>
      <c r="SFM14" s="448"/>
      <c r="SFQ14" s="448"/>
      <c r="SFT14" s="447"/>
      <c r="SFU14" s="448"/>
      <c r="SGE14" s="448"/>
      <c r="SGI14" s="448"/>
      <c r="SGM14" s="448"/>
      <c r="SGQ14" s="448"/>
      <c r="SGU14" s="448"/>
      <c r="SGX14" s="447"/>
      <c r="SGY14" s="448"/>
      <c r="SHI14" s="448"/>
      <c r="SHM14" s="448"/>
      <c r="SHQ14" s="448"/>
      <c r="SHU14" s="448"/>
      <c r="SHY14" s="448"/>
      <c r="SIB14" s="447"/>
      <c r="SIC14" s="448"/>
      <c r="SIM14" s="448"/>
      <c r="SIQ14" s="448"/>
      <c r="SIU14" s="448"/>
      <c r="SIY14" s="448"/>
      <c r="SJC14" s="448"/>
      <c r="SJF14" s="447"/>
      <c r="SJG14" s="448"/>
      <c r="SJQ14" s="448"/>
      <c r="SJU14" s="448"/>
      <c r="SJY14" s="448"/>
      <c r="SKC14" s="448"/>
      <c r="SKG14" s="448"/>
      <c r="SKJ14" s="447"/>
      <c r="SKK14" s="448"/>
      <c r="SKU14" s="448"/>
      <c r="SKY14" s="448"/>
      <c r="SLC14" s="448"/>
      <c r="SLG14" s="448"/>
      <c r="SLK14" s="448"/>
      <c r="SLN14" s="447"/>
      <c r="SLO14" s="448"/>
      <c r="SLY14" s="448"/>
      <c r="SMC14" s="448"/>
      <c r="SMG14" s="448"/>
      <c r="SMK14" s="448"/>
      <c r="SMO14" s="448"/>
      <c r="SMR14" s="447"/>
      <c r="SMS14" s="448"/>
      <c r="SNC14" s="448"/>
      <c r="SNG14" s="448"/>
      <c r="SNK14" s="448"/>
      <c r="SNO14" s="448"/>
      <c r="SNS14" s="448"/>
      <c r="SNV14" s="447"/>
      <c r="SNW14" s="448"/>
      <c r="SOG14" s="448"/>
      <c r="SOK14" s="448"/>
      <c r="SOO14" s="448"/>
      <c r="SOS14" s="448"/>
      <c r="SOW14" s="448"/>
      <c r="SOZ14" s="447"/>
      <c r="SPA14" s="448"/>
      <c r="SPK14" s="448"/>
      <c r="SPO14" s="448"/>
      <c r="SPS14" s="448"/>
      <c r="SPW14" s="448"/>
      <c r="SQA14" s="448"/>
      <c r="SQD14" s="447"/>
      <c r="SQE14" s="448"/>
      <c r="SQO14" s="448"/>
      <c r="SQS14" s="448"/>
      <c r="SQW14" s="448"/>
      <c r="SRA14" s="448"/>
      <c r="SRE14" s="448"/>
      <c r="SRH14" s="447"/>
      <c r="SRI14" s="448"/>
      <c r="SRS14" s="448"/>
      <c r="SRW14" s="448"/>
      <c r="SSA14" s="448"/>
      <c r="SSE14" s="448"/>
      <c r="SSI14" s="448"/>
      <c r="SSL14" s="447"/>
      <c r="SSM14" s="448"/>
      <c r="SSW14" s="448"/>
      <c r="STA14" s="448"/>
      <c r="STE14" s="448"/>
      <c r="STI14" s="448"/>
      <c r="STM14" s="448"/>
      <c r="STP14" s="447"/>
      <c r="STQ14" s="448"/>
      <c r="SUA14" s="448"/>
      <c r="SUE14" s="448"/>
      <c r="SUI14" s="448"/>
      <c r="SUM14" s="448"/>
      <c r="SUQ14" s="448"/>
      <c r="SUT14" s="447"/>
      <c r="SUU14" s="448"/>
      <c r="SVE14" s="448"/>
      <c r="SVI14" s="448"/>
      <c r="SVM14" s="448"/>
      <c r="SVQ14" s="448"/>
      <c r="SVU14" s="448"/>
      <c r="SVX14" s="447"/>
      <c r="SVY14" s="448"/>
      <c r="SWI14" s="448"/>
      <c r="SWM14" s="448"/>
      <c r="SWQ14" s="448"/>
      <c r="SWU14" s="448"/>
      <c r="SWY14" s="448"/>
      <c r="SXB14" s="447"/>
      <c r="SXC14" s="448"/>
      <c r="SXM14" s="448"/>
      <c r="SXQ14" s="448"/>
      <c r="SXU14" s="448"/>
      <c r="SXY14" s="448"/>
      <c r="SYC14" s="448"/>
      <c r="SYF14" s="447"/>
      <c r="SYG14" s="448"/>
      <c r="SYQ14" s="448"/>
      <c r="SYU14" s="448"/>
      <c r="SYY14" s="448"/>
      <c r="SZC14" s="448"/>
      <c r="SZG14" s="448"/>
      <c r="SZJ14" s="447"/>
      <c r="SZK14" s="448"/>
      <c r="SZU14" s="448"/>
      <c r="SZY14" s="448"/>
      <c r="TAC14" s="448"/>
      <c r="TAG14" s="448"/>
      <c r="TAK14" s="448"/>
      <c r="TAN14" s="447"/>
      <c r="TAO14" s="448"/>
      <c r="TAY14" s="448"/>
      <c r="TBC14" s="448"/>
      <c r="TBG14" s="448"/>
      <c r="TBK14" s="448"/>
      <c r="TBO14" s="448"/>
      <c r="TBR14" s="447"/>
      <c r="TBS14" s="448"/>
      <c r="TCC14" s="448"/>
      <c r="TCG14" s="448"/>
      <c r="TCK14" s="448"/>
      <c r="TCO14" s="448"/>
      <c r="TCS14" s="448"/>
      <c r="TCV14" s="447"/>
      <c r="TCW14" s="448"/>
      <c r="TDG14" s="448"/>
      <c r="TDK14" s="448"/>
      <c r="TDO14" s="448"/>
      <c r="TDS14" s="448"/>
      <c r="TDW14" s="448"/>
      <c r="TDZ14" s="447"/>
      <c r="TEA14" s="448"/>
      <c r="TEK14" s="448"/>
      <c r="TEO14" s="448"/>
      <c r="TES14" s="448"/>
      <c r="TEW14" s="448"/>
      <c r="TFA14" s="448"/>
      <c r="TFD14" s="447"/>
      <c r="TFE14" s="448"/>
      <c r="TFO14" s="448"/>
      <c r="TFS14" s="448"/>
      <c r="TFW14" s="448"/>
      <c r="TGA14" s="448"/>
      <c r="TGE14" s="448"/>
      <c r="TGH14" s="447"/>
      <c r="TGI14" s="448"/>
      <c r="TGS14" s="448"/>
      <c r="TGW14" s="448"/>
      <c r="THA14" s="448"/>
      <c r="THE14" s="448"/>
      <c r="THI14" s="448"/>
      <c r="THL14" s="447"/>
      <c r="THM14" s="448"/>
      <c r="THW14" s="448"/>
      <c r="TIA14" s="448"/>
      <c r="TIE14" s="448"/>
      <c r="TII14" s="448"/>
      <c r="TIM14" s="448"/>
      <c r="TIP14" s="447"/>
      <c r="TIQ14" s="448"/>
      <c r="TJA14" s="448"/>
      <c r="TJE14" s="448"/>
      <c r="TJI14" s="448"/>
      <c r="TJM14" s="448"/>
      <c r="TJQ14" s="448"/>
      <c r="TJT14" s="447"/>
      <c r="TJU14" s="448"/>
      <c r="TKE14" s="448"/>
      <c r="TKI14" s="448"/>
      <c r="TKM14" s="448"/>
      <c r="TKQ14" s="448"/>
      <c r="TKU14" s="448"/>
      <c r="TKX14" s="447"/>
      <c r="TKY14" s="448"/>
      <c r="TLI14" s="448"/>
      <c r="TLM14" s="448"/>
      <c r="TLQ14" s="448"/>
      <c r="TLU14" s="448"/>
      <c r="TLY14" s="448"/>
      <c r="TMB14" s="447"/>
      <c r="TMC14" s="448"/>
      <c r="TMM14" s="448"/>
      <c r="TMQ14" s="448"/>
      <c r="TMU14" s="448"/>
      <c r="TMY14" s="448"/>
      <c r="TNC14" s="448"/>
      <c r="TNF14" s="447"/>
      <c r="TNG14" s="448"/>
      <c r="TNQ14" s="448"/>
      <c r="TNU14" s="448"/>
      <c r="TNY14" s="448"/>
      <c r="TOC14" s="448"/>
      <c r="TOG14" s="448"/>
      <c r="TOJ14" s="447"/>
      <c r="TOK14" s="448"/>
      <c r="TOU14" s="448"/>
      <c r="TOY14" s="448"/>
      <c r="TPC14" s="448"/>
      <c r="TPG14" s="448"/>
      <c r="TPK14" s="448"/>
      <c r="TPN14" s="447"/>
      <c r="TPO14" s="448"/>
      <c r="TPY14" s="448"/>
      <c r="TQC14" s="448"/>
      <c r="TQG14" s="448"/>
      <c r="TQK14" s="448"/>
      <c r="TQO14" s="448"/>
      <c r="TQR14" s="447"/>
      <c r="TQS14" s="448"/>
      <c r="TRC14" s="448"/>
      <c r="TRG14" s="448"/>
      <c r="TRK14" s="448"/>
      <c r="TRO14" s="448"/>
      <c r="TRS14" s="448"/>
      <c r="TRV14" s="447"/>
      <c r="TRW14" s="448"/>
      <c r="TSG14" s="448"/>
      <c r="TSK14" s="448"/>
      <c r="TSO14" s="448"/>
      <c r="TSS14" s="448"/>
      <c r="TSW14" s="448"/>
      <c r="TSZ14" s="447"/>
      <c r="TTA14" s="448"/>
      <c r="TTK14" s="448"/>
      <c r="TTO14" s="448"/>
      <c r="TTS14" s="448"/>
      <c r="TTW14" s="448"/>
      <c r="TUA14" s="448"/>
      <c r="TUD14" s="447"/>
      <c r="TUE14" s="448"/>
      <c r="TUO14" s="448"/>
      <c r="TUS14" s="448"/>
      <c r="TUW14" s="448"/>
      <c r="TVA14" s="448"/>
      <c r="TVE14" s="448"/>
      <c r="TVH14" s="447"/>
      <c r="TVI14" s="448"/>
      <c r="TVS14" s="448"/>
      <c r="TVW14" s="448"/>
      <c r="TWA14" s="448"/>
      <c r="TWE14" s="448"/>
      <c r="TWI14" s="448"/>
      <c r="TWL14" s="447"/>
      <c r="TWM14" s="448"/>
      <c r="TWW14" s="448"/>
      <c r="TXA14" s="448"/>
      <c r="TXE14" s="448"/>
      <c r="TXI14" s="448"/>
      <c r="TXM14" s="448"/>
      <c r="TXP14" s="447"/>
      <c r="TXQ14" s="448"/>
      <c r="TYA14" s="448"/>
      <c r="TYE14" s="448"/>
      <c r="TYI14" s="448"/>
      <c r="TYM14" s="448"/>
      <c r="TYQ14" s="448"/>
      <c r="TYT14" s="447"/>
      <c r="TYU14" s="448"/>
      <c r="TZE14" s="448"/>
      <c r="TZI14" s="448"/>
      <c r="TZM14" s="448"/>
      <c r="TZQ14" s="448"/>
      <c r="TZU14" s="448"/>
      <c r="TZX14" s="447"/>
      <c r="TZY14" s="448"/>
      <c r="UAI14" s="448"/>
      <c r="UAM14" s="448"/>
      <c r="UAQ14" s="448"/>
      <c r="UAU14" s="448"/>
      <c r="UAY14" s="448"/>
      <c r="UBB14" s="447"/>
      <c r="UBC14" s="448"/>
      <c r="UBM14" s="448"/>
      <c r="UBQ14" s="448"/>
      <c r="UBU14" s="448"/>
      <c r="UBY14" s="448"/>
      <c r="UCC14" s="448"/>
      <c r="UCF14" s="447"/>
      <c r="UCG14" s="448"/>
      <c r="UCQ14" s="448"/>
      <c r="UCU14" s="448"/>
      <c r="UCY14" s="448"/>
      <c r="UDC14" s="448"/>
      <c r="UDG14" s="448"/>
      <c r="UDJ14" s="447"/>
      <c r="UDK14" s="448"/>
      <c r="UDU14" s="448"/>
      <c r="UDY14" s="448"/>
      <c r="UEC14" s="448"/>
      <c r="UEG14" s="448"/>
      <c r="UEK14" s="448"/>
      <c r="UEN14" s="447"/>
      <c r="UEO14" s="448"/>
      <c r="UEY14" s="448"/>
      <c r="UFC14" s="448"/>
      <c r="UFG14" s="448"/>
      <c r="UFK14" s="448"/>
      <c r="UFO14" s="448"/>
      <c r="UFR14" s="447"/>
      <c r="UFS14" s="448"/>
      <c r="UGC14" s="448"/>
      <c r="UGG14" s="448"/>
      <c r="UGK14" s="448"/>
      <c r="UGO14" s="448"/>
      <c r="UGS14" s="448"/>
      <c r="UGV14" s="447"/>
      <c r="UGW14" s="448"/>
      <c r="UHG14" s="448"/>
      <c r="UHK14" s="448"/>
      <c r="UHO14" s="448"/>
      <c r="UHS14" s="448"/>
      <c r="UHW14" s="448"/>
      <c r="UHZ14" s="447"/>
      <c r="UIA14" s="448"/>
      <c r="UIK14" s="448"/>
      <c r="UIO14" s="448"/>
      <c r="UIS14" s="448"/>
      <c r="UIW14" s="448"/>
      <c r="UJA14" s="448"/>
      <c r="UJD14" s="447"/>
      <c r="UJE14" s="448"/>
      <c r="UJO14" s="448"/>
      <c r="UJS14" s="448"/>
      <c r="UJW14" s="448"/>
      <c r="UKA14" s="448"/>
      <c r="UKE14" s="448"/>
      <c r="UKH14" s="447"/>
      <c r="UKI14" s="448"/>
      <c r="UKS14" s="448"/>
      <c r="UKW14" s="448"/>
      <c r="ULA14" s="448"/>
      <c r="ULE14" s="448"/>
      <c r="ULI14" s="448"/>
      <c r="ULL14" s="447"/>
      <c r="ULM14" s="448"/>
      <c r="ULW14" s="448"/>
      <c r="UMA14" s="448"/>
      <c r="UME14" s="448"/>
      <c r="UMI14" s="448"/>
      <c r="UMM14" s="448"/>
      <c r="UMP14" s="447"/>
      <c r="UMQ14" s="448"/>
      <c r="UNA14" s="448"/>
      <c r="UNE14" s="448"/>
      <c r="UNI14" s="448"/>
      <c r="UNM14" s="448"/>
      <c r="UNQ14" s="448"/>
      <c r="UNT14" s="447"/>
      <c r="UNU14" s="448"/>
      <c r="UOE14" s="448"/>
      <c r="UOI14" s="448"/>
      <c r="UOM14" s="448"/>
      <c r="UOQ14" s="448"/>
      <c r="UOU14" s="448"/>
      <c r="UOX14" s="447"/>
      <c r="UOY14" s="448"/>
      <c r="UPI14" s="448"/>
      <c r="UPM14" s="448"/>
      <c r="UPQ14" s="448"/>
      <c r="UPU14" s="448"/>
      <c r="UPY14" s="448"/>
      <c r="UQB14" s="447"/>
      <c r="UQC14" s="448"/>
      <c r="UQM14" s="448"/>
      <c r="UQQ14" s="448"/>
      <c r="UQU14" s="448"/>
      <c r="UQY14" s="448"/>
      <c r="URC14" s="448"/>
      <c r="URF14" s="447"/>
      <c r="URG14" s="448"/>
      <c r="URQ14" s="448"/>
      <c r="URU14" s="448"/>
      <c r="URY14" s="448"/>
      <c r="USC14" s="448"/>
      <c r="USG14" s="448"/>
      <c r="USJ14" s="447"/>
      <c r="USK14" s="448"/>
      <c r="USU14" s="448"/>
      <c r="USY14" s="448"/>
      <c r="UTC14" s="448"/>
      <c r="UTG14" s="448"/>
      <c r="UTK14" s="448"/>
      <c r="UTN14" s="447"/>
      <c r="UTO14" s="448"/>
      <c r="UTY14" s="448"/>
      <c r="UUC14" s="448"/>
      <c r="UUG14" s="448"/>
      <c r="UUK14" s="448"/>
      <c r="UUO14" s="448"/>
      <c r="UUR14" s="447"/>
      <c r="UUS14" s="448"/>
      <c r="UVC14" s="448"/>
      <c r="UVG14" s="448"/>
      <c r="UVK14" s="448"/>
      <c r="UVO14" s="448"/>
      <c r="UVS14" s="448"/>
      <c r="UVV14" s="447"/>
      <c r="UVW14" s="448"/>
      <c r="UWG14" s="448"/>
      <c r="UWK14" s="448"/>
      <c r="UWO14" s="448"/>
      <c r="UWS14" s="448"/>
      <c r="UWW14" s="448"/>
      <c r="UWZ14" s="447"/>
      <c r="UXA14" s="448"/>
      <c r="UXK14" s="448"/>
      <c r="UXO14" s="448"/>
      <c r="UXS14" s="448"/>
      <c r="UXW14" s="448"/>
      <c r="UYA14" s="448"/>
      <c r="UYD14" s="447"/>
      <c r="UYE14" s="448"/>
      <c r="UYO14" s="448"/>
      <c r="UYS14" s="448"/>
      <c r="UYW14" s="448"/>
      <c r="UZA14" s="448"/>
      <c r="UZE14" s="448"/>
      <c r="UZH14" s="447"/>
      <c r="UZI14" s="448"/>
      <c r="UZS14" s="448"/>
      <c r="UZW14" s="448"/>
      <c r="VAA14" s="448"/>
      <c r="VAE14" s="448"/>
      <c r="VAI14" s="448"/>
      <c r="VAL14" s="447"/>
      <c r="VAM14" s="448"/>
      <c r="VAW14" s="448"/>
      <c r="VBA14" s="448"/>
      <c r="VBE14" s="448"/>
      <c r="VBI14" s="448"/>
      <c r="VBM14" s="448"/>
      <c r="VBP14" s="447"/>
      <c r="VBQ14" s="448"/>
      <c r="VCA14" s="448"/>
      <c r="VCE14" s="448"/>
      <c r="VCI14" s="448"/>
      <c r="VCM14" s="448"/>
      <c r="VCQ14" s="448"/>
      <c r="VCT14" s="447"/>
      <c r="VCU14" s="448"/>
      <c r="VDE14" s="448"/>
      <c r="VDI14" s="448"/>
      <c r="VDM14" s="448"/>
      <c r="VDQ14" s="448"/>
      <c r="VDU14" s="448"/>
      <c r="VDX14" s="447"/>
      <c r="VDY14" s="448"/>
      <c r="VEI14" s="448"/>
      <c r="VEM14" s="448"/>
      <c r="VEQ14" s="448"/>
      <c r="VEU14" s="448"/>
      <c r="VEY14" s="448"/>
      <c r="VFB14" s="447"/>
      <c r="VFC14" s="448"/>
      <c r="VFM14" s="448"/>
      <c r="VFQ14" s="448"/>
      <c r="VFU14" s="448"/>
      <c r="VFY14" s="448"/>
      <c r="VGC14" s="448"/>
      <c r="VGF14" s="447"/>
      <c r="VGG14" s="448"/>
      <c r="VGQ14" s="448"/>
      <c r="VGU14" s="448"/>
      <c r="VGY14" s="448"/>
      <c r="VHC14" s="448"/>
      <c r="VHG14" s="448"/>
      <c r="VHJ14" s="447"/>
      <c r="VHK14" s="448"/>
      <c r="VHU14" s="448"/>
      <c r="VHY14" s="448"/>
      <c r="VIC14" s="448"/>
      <c r="VIG14" s="448"/>
      <c r="VIK14" s="448"/>
      <c r="VIN14" s="447"/>
      <c r="VIO14" s="448"/>
      <c r="VIY14" s="448"/>
      <c r="VJC14" s="448"/>
      <c r="VJG14" s="448"/>
      <c r="VJK14" s="448"/>
      <c r="VJO14" s="448"/>
      <c r="VJR14" s="447"/>
      <c r="VJS14" s="448"/>
      <c r="VKC14" s="448"/>
      <c r="VKG14" s="448"/>
      <c r="VKK14" s="448"/>
      <c r="VKO14" s="448"/>
      <c r="VKS14" s="448"/>
      <c r="VKV14" s="447"/>
      <c r="VKW14" s="448"/>
      <c r="VLG14" s="448"/>
      <c r="VLK14" s="448"/>
      <c r="VLO14" s="448"/>
      <c r="VLS14" s="448"/>
      <c r="VLW14" s="448"/>
      <c r="VLZ14" s="447"/>
      <c r="VMA14" s="448"/>
      <c r="VMK14" s="448"/>
      <c r="VMO14" s="448"/>
      <c r="VMS14" s="448"/>
      <c r="VMW14" s="448"/>
      <c r="VNA14" s="448"/>
      <c r="VND14" s="447"/>
      <c r="VNE14" s="448"/>
      <c r="VNO14" s="448"/>
      <c r="VNS14" s="448"/>
      <c r="VNW14" s="448"/>
      <c r="VOA14" s="448"/>
      <c r="VOE14" s="448"/>
      <c r="VOH14" s="447"/>
      <c r="VOI14" s="448"/>
      <c r="VOS14" s="448"/>
      <c r="VOW14" s="448"/>
      <c r="VPA14" s="448"/>
      <c r="VPE14" s="448"/>
      <c r="VPI14" s="448"/>
      <c r="VPL14" s="447"/>
      <c r="VPM14" s="448"/>
      <c r="VPW14" s="448"/>
      <c r="VQA14" s="448"/>
      <c r="VQE14" s="448"/>
      <c r="VQI14" s="448"/>
      <c r="VQM14" s="448"/>
      <c r="VQP14" s="447"/>
      <c r="VQQ14" s="448"/>
      <c r="VRA14" s="448"/>
      <c r="VRE14" s="448"/>
      <c r="VRI14" s="448"/>
      <c r="VRM14" s="448"/>
      <c r="VRQ14" s="448"/>
      <c r="VRT14" s="447"/>
      <c r="VRU14" s="448"/>
      <c r="VSE14" s="448"/>
      <c r="VSI14" s="448"/>
      <c r="VSM14" s="448"/>
      <c r="VSQ14" s="448"/>
      <c r="VSU14" s="448"/>
      <c r="VSX14" s="447"/>
      <c r="VSY14" s="448"/>
      <c r="VTI14" s="448"/>
      <c r="VTM14" s="448"/>
      <c r="VTQ14" s="448"/>
      <c r="VTU14" s="448"/>
      <c r="VTY14" s="448"/>
      <c r="VUB14" s="447"/>
      <c r="VUC14" s="448"/>
      <c r="VUM14" s="448"/>
      <c r="VUQ14" s="448"/>
      <c r="VUU14" s="448"/>
      <c r="VUY14" s="448"/>
      <c r="VVC14" s="448"/>
      <c r="VVF14" s="447"/>
      <c r="VVG14" s="448"/>
      <c r="VVQ14" s="448"/>
      <c r="VVU14" s="448"/>
      <c r="VVY14" s="448"/>
      <c r="VWC14" s="448"/>
      <c r="VWG14" s="448"/>
      <c r="VWJ14" s="447"/>
      <c r="VWK14" s="448"/>
      <c r="VWU14" s="448"/>
      <c r="VWY14" s="448"/>
      <c r="VXC14" s="448"/>
      <c r="VXG14" s="448"/>
      <c r="VXK14" s="448"/>
      <c r="VXN14" s="447"/>
      <c r="VXO14" s="448"/>
      <c r="VXY14" s="448"/>
      <c r="VYC14" s="448"/>
      <c r="VYG14" s="448"/>
      <c r="VYK14" s="448"/>
      <c r="VYO14" s="448"/>
      <c r="VYR14" s="447"/>
      <c r="VYS14" s="448"/>
      <c r="VZC14" s="448"/>
      <c r="VZG14" s="448"/>
      <c r="VZK14" s="448"/>
      <c r="VZO14" s="448"/>
      <c r="VZS14" s="448"/>
      <c r="VZV14" s="447"/>
      <c r="VZW14" s="448"/>
      <c r="WAG14" s="448"/>
      <c r="WAK14" s="448"/>
      <c r="WAO14" s="448"/>
      <c r="WAS14" s="448"/>
      <c r="WAW14" s="448"/>
      <c r="WAZ14" s="447"/>
      <c r="WBA14" s="448"/>
      <c r="WBK14" s="448"/>
      <c r="WBO14" s="448"/>
      <c r="WBS14" s="448"/>
      <c r="WBW14" s="448"/>
      <c r="WCA14" s="448"/>
      <c r="WCD14" s="447"/>
      <c r="WCE14" s="448"/>
      <c r="WCO14" s="448"/>
      <c r="WCS14" s="448"/>
      <c r="WCW14" s="448"/>
      <c r="WDA14" s="448"/>
      <c r="WDE14" s="448"/>
      <c r="WDH14" s="447"/>
      <c r="WDI14" s="448"/>
      <c r="WDS14" s="448"/>
      <c r="WDW14" s="448"/>
      <c r="WEA14" s="448"/>
      <c r="WEE14" s="448"/>
      <c r="WEI14" s="448"/>
      <c r="WEL14" s="447"/>
      <c r="WEM14" s="448"/>
      <c r="WEW14" s="448"/>
      <c r="WFA14" s="448"/>
      <c r="WFE14" s="448"/>
      <c r="WFI14" s="448"/>
      <c r="WFM14" s="448"/>
      <c r="WFP14" s="447"/>
      <c r="WFQ14" s="448"/>
      <c r="WGA14" s="448"/>
      <c r="WGE14" s="448"/>
      <c r="WGI14" s="448"/>
      <c r="WGM14" s="448"/>
      <c r="WGQ14" s="448"/>
      <c r="WGT14" s="447"/>
      <c r="WGU14" s="448"/>
      <c r="WHE14" s="448"/>
      <c r="WHI14" s="448"/>
      <c r="WHM14" s="448"/>
      <c r="WHQ14" s="448"/>
      <c r="WHU14" s="448"/>
      <c r="WHX14" s="447"/>
      <c r="WHY14" s="448"/>
      <c r="WII14" s="448"/>
      <c r="WIM14" s="448"/>
      <c r="WIQ14" s="448"/>
      <c r="WIU14" s="448"/>
      <c r="WIY14" s="448"/>
      <c r="WJB14" s="447"/>
      <c r="WJC14" s="448"/>
      <c r="WJM14" s="448"/>
      <c r="WJQ14" s="448"/>
      <c r="WJU14" s="448"/>
      <c r="WJY14" s="448"/>
      <c r="WKC14" s="448"/>
      <c r="WKF14" s="447"/>
      <c r="WKG14" s="448"/>
      <c r="WKQ14" s="448"/>
      <c r="WKU14" s="448"/>
      <c r="WKY14" s="448"/>
      <c r="WLC14" s="448"/>
      <c r="WLG14" s="448"/>
      <c r="WLJ14" s="447"/>
      <c r="WLK14" s="448"/>
      <c r="WLU14" s="448"/>
      <c r="WLY14" s="448"/>
      <c r="WMC14" s="448"/>
      <c r="WMG14" s="448"/>
      <c r="WMK14" s="448"/>
      <c r="WMN14" s="447"/>
      <c r="WMO14" s="448"/>
      <c r="WMY14" s="448"/>
      <c r="WNC14" s="448"/>
      <c r="WNG14" s="448"/>
      <c r="WNK14" s="448"/>
      <c r="WNO14" s="448"/>
      <c r="WNR14" s="447"/>
      <c r="WNS14" s="448"/>
      <c r="WOC14" s="448"/>
      <c r="WOG14" s="448"/>
      <c r="WOK14" s="448"/>
      <c r="WOO14" s="448"/>
      <c r="WOS14" s="448"/>
      <c r="WOV14" s="447"/>
      <c r="WOW14" s="448"/>
      <c r="WPG14" s="448"/>
      <c r="WPK14" s="448"/>
      <c r="WPO14" s="448"/>
      <c r="WPS14" s="448"/>
      <c r="WPW14" s="448"/>
      <c r="WPZ14" s="447"/>
      <c r="WQA14" s="448"/>
      <c r="WQK14" s="448"/>
      <c r="WQO14" s="448"/>
      <c r="WQS14" s="448"/>
      <c r="WQW14" s="448"/>
      <c r="WRA14" s="448"/>
      <c r="WRD14" s="447"/>
      <c r="WRE14" s="448"/>
      <c r="WRO14" s="448"/>
      <c r="WRS14" s="448"/>
      <c r="WRW14" s="448"/>
      <c r="WSA14" s="448"/>
      <c r="WSE14" s="448"/>
      <c r="WSH14" s="447"/>
      <c r="WSI14" s="448"/>
      <c r="WSS14" s="448"/>
      <c r="WSW14" s="448"/>
      <c r="WTA14" s="448"/>
      <c r="WTE14" s="448"/>
      <c r="WTI14" s="448"/>
      <c r="WTL14" s="447"/>
      <c r="WTM14" s="448"/>
      <c r="WTW14" s="448"/>
      <c r="WUA14" s="448"/>
      <c r="WUE14" s="448"/>
      <c r="WUI14" s="448"/>
      <c r="WUM14" s="448"/>
      <c r="WUP14" s="447"/>
      <c r="WUQ14" s="448"/>
      <c r="WVA14" s="448"/>
      <c r="WVE14" s="448"/>
      <c r="WVI14" s="448"/>
      <c r="WVM14" s="448"/>
      <c r="WVQ14" s="448"/>
      <c r="WVT14" s="447"/>
      <c r="WVU14" s="448"/>
      <c r="WWE14" s="448"/>
      <c r="WWI14" s="448"/>
      <c r="WWM14" s="448"/>
      <c r="WWQ14" s="448"/>
      <c r="WWU14" s="448"/>
      <c r="WWX14" s="447"/>
      <c r="WWY14" s="448"/>
      <c r="WXI14" s="448"/>
      <c r="WXM14" s="448"/>
      <c r="WXQ14" s="448"/>
      <c r="WXU14" s="448"/>
      <c r="WXY14" s="448"/>
      <c r="WYB14" s="447"/>
      <c r="WYC14" s="448"/>
      <c r="WYM14" s="448"/>
      <c r="WYQ14" s="448"/>
      <c r="WYU14" s="448"/>
      <c r="WYY14" s="448"/>
      <c r="WZC14" s="448"/>
      <c r="WZF14" s="447"/>
      <c r="WZG14" s="448"/>
      <c r="WZQ14" s="448"/>
      <c r="WZU14" s="448"/>
      <c r="WZY14" s="448"/>
      <c r="XAC14" s="448"/>
      <c r="XAG14" s="448"/>
      <c r="XAJ14" s="447"/>
      <c r="XAK14" s="448"/>
      <c r="XAU14" s="448"/>
      <c r="XAY14" s="448"/>
      <c r="XBC14" s="448"/>
      <c r="XBG14" s="448"/>
      <c r="XBK14" s="448"/>
      <c r="XBN14" s="447"/>
      <c r="XBO14" s="448"/>
      <c r="XBY14" s="448"/>
      <c r="XCC14" s="448"/>
      <c r="XCG14" s="448"/>
      <c r="XCK14" s="448"/>
      <c r="XCO14" s="448"/>
      <c r="XCR14" s="447"/>
      <c r="XCS14" s="448"/>
      <c r="XDC14" s="448"/>
      <c r="XDG14" s="448"/>
      <c r="XDK14" s="448"/>
      <c r="XDO14" s="448"/>
      <c r="XDS14" s="448"/>
      <c r="XDV14" s="447"/>
      <c r="XDW14" s="448"/>
      <c r="XEG14" s="448"/>
      <c r="XEK14" s="448"/>
      <c r="XEO14" s="448"/>
      <c r="XES14" s="448"/>
      <c r="XEW14" s="448"/>
      <c r="XEZ14" s="447"/>
      <c r="XFA14" s="448"/>
    </row>
    <row r="15" spans="1:1021 1031:2041 2051:3071 3075:4095 4099:5119 5123:6143 6147:7167 7170:8191 8201:9211 9221:10231 10241:11261 11265:12285 12289:13309 13313:14333 14337:16381" x14ac:dyDescent="0.2">
      <c r="A15" s="454" t="s">
        <v>140</v>
      </c>
      <c r="B15" s="165"/>
      <c r="C15" s="166"/>
      <c r="D15" s="166"/>
      <c r="E15" s="166"/>
      <c r="F15" s="166"/>
      <c r="G15" s="166"/>
      <c r="H15" s="167"/>
      <c r="I15" s="167"/>
      <c r="J15" s="497"/>
      <c r="K15" s="167">
        <f t="shared" ref="K15:AD15" si="0">SUM(K11:K14)</f>
        <v>0</v>
      </c>
      <c r="L15" s="167">
        <f t="shared" si="0"/>
        <v>0</v>
      </c>
      <c r="M15" s="167">
        <f t="shared" si="0"/>
        <v>39850</v>
      </c>
      <c r="N15" s="167">
        <f t="shared" si="0"/>
        <v>0</v>
      </c>
      <c r="O15" s="168">
        <f t="shared" si="0"/>
        <v>0</v>
      </c>
      <c r="P15" s="167">
        <f t="shared" si="0"/>
        <v>0</v>
      </c>
      <c r="Q15" s="167">
        <f t="shared" si="0"/>
        <v>41046</v>
      </c>
      <c r="R15" s="167">
        <f t="shared" si="0"/>
        <v>0</v>
      </c>
      <c r="S15" s="168">
        <f t="shared" si="0"/>
        <v>0</v>
      </c>
      <c r="T15" s="167">
        <f t="shared" si="0"/>
        <v>0</v>
      </c>
      <c r="U15" s="167">
        <f t="shared" si="0"/>
        <v>42277</v>
      </c>
      <c r="V15" s="497">
        <f t="shared" si="0"/>
        <v>0</v>
      </c>
      <c r="W15" s="167">
        <f t="shared" si="0"/>
        <v>0</v>
      </c>
      <c r="X15" s="167">
        <f t="shared" si="0"/>
        <v>0</v>
      </c>
      <c r="Y15" s="167">
        <f t="shared" si="0"/>
        <v>43227</v>
      </c>
      <c r="Z15" s="169">
        <f t="shared" si="0"/>
        <v>0</v>
      </c>
      <c r="AA15" s="168">
        <f t="shared" si="0"/>
        <v>0</v>
      </c>
      <c r="AB15" s="167">
        <f t="shared" si="0"/>
        <v>0</v>
      </c>
      <c r="AC15" s="167">
        <f t="shared" si="0"/>
        <v>44524</v>
      </c>
      <c r="AD15" s="169">
        <f t="shared" si="0"/>
        <v>0</v>
      </c>
      <c r="AE15" s="90"/>
    </row>
    <row r="16" spans="1:1021 1031:2041 2051:3071 3075:4095 4099:5119 5123:6143 6147:7167 7170:8191 8201:9211 9221:10231 10241:11261 11265:12285 12289:13309 13313:14333 14337:16381" x14ac:dyDescent="0.2">
      <c r="A16" s="454"/>
      <c r="B16" s="165"/>
      <c r="C16" s="166"/>
      <c r="D16" s="166"/>
      <c r="E16" s="166"/>
      <c r="F16" s="166"/>
      <c r="G16" s="166"/>
      <c r="H16" s="167"/>
      <c r="I16" s="167"/>
      <c r="J16" s="497"/>
      <c r="K16" s="167"/>
      <c r="L16" s="167"/>
      <c r="M16" s="167"/>
      <c r="N16" s="167"/>
      <c r="O16" s="167"/>
      <c r="P16" s="167"/>
      <c r="Q16" s="167"/>
      <c r="R16" s="167"/>
      <c r="S16" s="167"/>
      <c r="T16" s="167"/>
      <c r="U16" s="167"/>
      <c r="V16" s="497"/>
      <c r="W16" s="167"/>
      <c r="X16" s="167"/>
      <c r="Y16" s="167"/>
      <c r="Z16" s="169"/>
      <c r="AA16" s="167"/>
      <c r="AB16" s="167"/>
      <c r="AC16" s="167"/>
      <c r="AD16" s="169"/>
      <c r="AE16" s="90"/>
    </row>
    <row r="17" spans="1:31" ht="31.5" x14ac:dyDescent="0.2">
      <c r="A17" s="453">
        <v>4</v>
      </c>
      <c r="B17" s="187" t="s">
        <v>141</v>
      </c>
      <c r="C17" s="187" t="s">
        <v>142</v>
      </c>
      <c r="D17" s="206"/>
      <c r="E17" s="188">
        <v>0.01</v>
      </c>
      <c r="F17" s="177">
        <v>100000</v>
      </c>
      <c r="G17" s="119">
        <f t="shared" ref="G17:G18" si="1">E17*F17</f>
        <v>1000</v>
      </c>
      <c r="H17" s="147">
        <f t="shared" ref="H17:H18" si="2">H$11</f>
        <v>0.03</v>
      </c>
      <c r="I17" s="207"/>
      <c r="J17" s="495" t="s">
        <v>135</v>
      </c>
      <c r="K17" s="119"/>
      <c r="L17" s="119"/>
      <c r="M17" s="119"/>
      <c r="N17" s="119">
        <f>$G17</f>
        <v>1000</v>
      </c>
      <c r="O17" s="120"/>
      <c r="P17" s="119"/>
      <c r="Q17" s="119"/>
      <c r="R17" s="119">
        <f>N17*(1+$H17)</f>
        <v>1030</v>
      </c>
      <c r="S17" s="120"/>
      <c r="T17" s="119"/>
      <c r="U17" s="119"/>
      <c r="V17" s="384">
        <f>R17*(1+$H17)</f>
        <v>1061</v>
      </c>
      <c r="W17" s="119"/>
      <c r="X17" s="119"/>
      <c r="Y17" s="119"/>
      <c r="Z17" s="129">
        <f>V17*(1+$H17)</f>
        <v>1093</v>
      </c>
      <c r="AA17" s="120"/>
      <c r="AB17" s="119"/>
      <c r="AC17" s="119"/>
      <c r="AD17" s="129">
        <f>Z17*(1+$H17)</f>
        <v>1126</v>
      </c>
      <c r="AE17" s="90"/>
    </row>
    <row r="18" spans="1:31" ht="42" x14ac:dyDescent="0.2">
      <c r="A18" s="453">
        <v>5</v>
      </c>
      <c r="B18" s="187" t="s">
        <v>143</v>
      </c>
      <c r="C18" s="187" t="s">
        <v>144</v>
      </c>
      <c r="D18" s="187"/>
      <c r="E18" s="188">
        <v>0.15</v>
      </c>
      <c r="F18" s="177">
        <v>40000</v>
      </c>
      <c r="G18" s="119">
        <f t="shared" si="1"/>
        <v>6000</v>
      </c>
      <c r="H18" s="147">
        <f t="shared" si="2"/>
        <v>0.03</v>
      </c>
      <c r="I18" s="147"/>
      <c r="J18" s="495" t="s">
        <v>135</v>
      </c>
      <c r="K18" s="119"/>
      <c r="L18" s="119"/>
      <c r="M18" s="119"/>
      <c r="N18" s="119">
        <f>$G18</f>
        <v>6000</v>
      </c>
      <c r="O18" s="120"/>
      <c r="P18" s="119"/>
      <c r="Q18" s="119"/>
      <c r="R18" s="119">
        <f>N18*(1+$H18)</f>
        <v>6180</v>
      </c>
      <c r="S18" s="120"/>
      <c r="T18" s="119"/>
      <c r="U18" s="119"/>
      <c r="V18" s="384">
        <f>R18*(1+$H18)</f>
        <v>6365</v>
      </c>
      <c r="W18" s="119"/>
      <c r="X18" s="119"/>
      <c r="Y18" s="119"/>
      <c r="Z18" s="129">
        <f>V18*(1+$H18)</f>
        <v>6556</v>
      </c>
      <c r="AA18" s="120"/>
      <c r="AB18" s="119"/>
      <c r="AC18" s="119"/>
      <c r="AD18" s="129">
        <f>Z18*(1+$H18)</f>
        <v>6753</v>
      </c>
      <c r="AE18" s="90"/>
    </row>
    <row r="19" spans="1:31" ht="6.75" customHeight="1" x14ac:dyDescent="0.2">
      <c r="A19" s="455"/>
      <c r="B19" s="187"/>
      <c r="C19" s="187"/>
      <c r="D19" s="187"/>
      <c r="E19" s="188"/>
      <c r="F19" s="177"/>
      <c r="G19" s="121"/>
      <c r="H19" s="147"/>
      <c r="I19" s="147"/>
      <c r="J19" s="498"/>
      <c r="K19" s="119"/>
      <c r="L19" s="119"/>
      <c r="M19" s="119"/>
      <c r="N19" s="119"/>
      <c r="O19" s="120"/>
      <c r="P19" s="119"/>
      <c r="Q19" s="119"/>
      <c r="R19" s="119"/>
      <c r="S19" s="120"/>
      <c r="T19" s="119"/>
      <c r="U19" s="119"/>
      <c r="V19" s="384"/>
      <c r="W19" s="119"/>
      <c r="X19" s="119"/>
      <c r="Y19" s="119"/>
      <c r="Z19" s="129"/>
      <c r="AA19" s="120"/>
      <c r="AB19" s="119"/>
      <c r="AC19" s="119"/>
      <c r="AD19" s="129"/>
      <c r="AE19" s="90"/>
    </row>
    <row r="20" spans="1:31" ht="5.25" customHeight="1" x14ac:dyDescent="0.2">
      <c r="A20" s="456"/>
      <c r="B20" s="253"/>
      <c r="C20" s="163"/>
      <c r="D20" s="163"/>
      <c r="E20" s="163"/>
      <c r="F20" s="163"/>
      <c r="G20" s="163"/>
      <c r="H20" s="163"/>
      <c r="I20" s="163"/>
      <c r="J20" s="499"/>
      <c r="K20" s="163"/>
      <c r="L20" s="163"/>
      <c r="M20" s="163"/>
      <c r="N20" s="163"/>
      <c r="O20" s="163"/>
      <c r="P20" s="163"/>
      <c r="Q20" s="163"/>
      <c r="R20" s="163"/>
      <c r="S20" s="163"/>
      <c r="T20" s="163"/>
      <c r="U20" s="163"/>
      <c r="V20" s="499"/>
      <c r="W20" s="163"/>
      <c r="X20" s="163"/>
      <c r="Y20" s="163"/>
      <c r="Z20" s="164"/>
      <c r="AA20" s="163"/>
      <c r="AB20" s="163"/>
      <c r="AC20" s="163"/>
      <c r="AD20" s="164"/>
      <c r="AE20" s="90"/>
    </row>
    <row r="21" spans="1:31" x14ac:dyDescent="0.2">
      <c r="A21" s="457" t="s">
        <v>145</v>
      </c>
      <c r="B21" s="106"/>
      <c r="C21" s="170"/>
      <c r="D21" s="170"/>
      <c r="E21" s="170"/>
      <c r="F21" s="170"/>
      <c r="G21" s="170"/>
      <c r="H21" s="171"/>
      <c r="I21" s="171"/>
      <c r="J21" s="500"/>
      <c r="K21" s="171">
        <f>SUM(K17:K20)</f>
        <v>0</v>
      </c>
      <c r="L21" s="171">
        <f t="shared" ref="L21:AD21" si="3">SUM(L17:L20)</f>
        <v>0</v>
      </c>
      <c r="M21" s="171">
        <f t="shared" si="3"/>
        <v>0</v>
      </c>
      <c r="N21" s="171">
        <f t="shared" si="3"/>
        <v>7000</v>
      </c>
      <c r="O21" s="172">
        <f t="shared" si="3"/>
        <v>0</v>
      </c>
      <c r="P21" s="171">
        <f t="shared" si="3"/>
        <v>0</v>
      </c>
      <c r="Q21" s="171">
        <f t="shared" si="3"/>
        <v>0</v>
      </c>
      <c r="R21" s="171">
        <f t="shared" si="3"/>
        <v>7210</v>
      </c>
      <c r="S21" s="172">
        <f t="shared" si="3"/>
        <v>0</v>
      </c>
      <c r="T21" s="171">
        <f t="shared" si="3"/>
        <v>0</v>
      </c>
      <c r="U21" s="171">
        <f t="shared" si="3"/>
        <v>0</v>
      </c>
      <c r="V21" s="500">
        <f t="shared" si="3"/>
        <v>7426</v>
      </c>
      <c r="W21" s="171">
        <f t="shared" si="3"/>
        <v>0</v>
      </c>
      <c r="X21" s="171">
        <f t="shared" si="3"/>
        <v>0</v>
      </c>
      <c r="Y21" s="171">
        <f t="shared" si="3"/>
        <v>0</v>
      </c>
      <c r="Z21" s="173">
        <f t="shared" si="3"/>
        <v>7649</v>
      </c>
      <c r="AA21" s="172">
        <f t="shared" si="3"/>
        <v>0</v>
      </c>
      <c r="AB21" s="171">
        <f t="shared" si="3"/>
        <v>0</v>
      </c>
      <c r="AC21" s="171">
        <f t="shared" si="3"/>
        <v>0</v>
      </c>
      <c r="AD21" s="173">
        <f t="shared" si="3"/>
        <v>7879</v>
      </c>
      <c r="AE21" s="90"/>
    </row>
    <row r="22" spans="1:31" x14ac:dyDescent="0.2">
      <c r="A22" s="456"/>
      <c r="B22" s="253"/>
      <c r="C22" s="253"/>
      <c r="D22" s="253"/>
      <c r="E22" s="253"/>
      <c r="F22" s="253"/>
      <c r="G22" s="253"/>
      <c r="H22" s="253"/>
      <c r="I22" s="253"/>
      <c r="J22" s="501"/>
      <c r="K22" s="253"/>
      <c r="L22" s="253"/>
      <c r="M22" s="253"/>
      <c r="N22" s="253"/>
      <c r="O22" s="253"/>
      <c r="P22" s="253"/>
      <c r="Q22" s="253"/>
      <c r="R22" s="253"/>
      <c r="S22" s="253"/>
      <c r="T22" s="253"/>
      <c r="U22" s="253"/>
      <c r="V22" s="501"/>
      <c r="W22" s="253"/>
      <c r="X22" s="253"/>
      <c r="Y22" s="253"/>
      <c r="Z22" s="253"/>
      <c r="AA22" s="253"/>
      <c r="AB22" s="253"/>
      <c r="AC22" s="253"/>
      <c r="AD22" s="253"/>
      <c r="AE22" s="90"/>
    </row>
    <row r="23" spans="1:31" x14ac:dyDescent="0.2">
      <c r="A23" s="457" t="s">
        <v>65</v>
      </c>
      <c r="B23" s="106"/>
      <c r="C23" s="170"/>
      <c r="D23" s="170"/>
      <c r="E23" s="170"/>
      <c r="F23" s="170"/>
      <c r="G23" s="170"/>
      <c r="H23" s="171"/>
      <c r="I23" s="171"/>
      <c r="J23" s="500"/>
      <c r="K23" s="171">
        <f>K15+K21</f>
        <v>0</v>
      </c>
      <c r="L23" s="171">
        <f t="shared" ref="L23:AD23" si="4">L15+L21</f>
        <v>0</v>
      </c>
      <c r="M23" s="171">
        <f t="shared" si="4"/>
        <v>39850</v>
      </c>
      <c r="N23" s="171">
        <f t="shared" si="4"/>
        <v>7000</v>
      </c>
      <c r="O23" s="172">
        <f t="shared" si="4"/>
        <v>0</v>
      </c>
      <c r="P23" s="171">
        <f t="shared" si="4"/>
        <v>0</v>
      </c>
      <c r="Q23" s="171">
        <f t="shared" si="4"/>
        <v>41046</v>
      </c>
      <c r="R23" s="171">
        <f t="shared" si="4"/>
        <v>7210</v>
      </c>
      <c r="S23" s="172">
        <f t="shared" si="4"/>
        <v>0</v>
      </c>
      <c r="T23" s="171">
        <f t="shared" si="4"/>
        <v>0</v>
      </c>
      <c r="U23" s="171">
        <f t="shared" si="4"/>
        <v>42277</v>
      </c>
      <c r="V23" s="500">
        <f t="shared" si="4"/>
        <v>7426</v>
      </c>
      <c r="W23" s="171">
        <f t="shared" si="4"/>
        <v>0</v>
      </c>
      <c r="X23" s="171">
        <f t="shared" si="4"/>
        <v>0</v>
      </c>
      <c r="Y23" s="171">
        <f t="shared" si="4"/>
        <v>43227</v>
      </c>
      <c r="Z23" s="173">
        <f t="shared" si="4"/>
        <v>7649</v>
      </c>
      <c r="AA23" s="172">
        <f t="shared" si="4"/>
        <v>0</v>
      </c>
      <c r="AB23" s="171">
        <f t="shared" si="4"/>
        <v>0</v>
      </c>
      <c r="AC23" s="171">
        <f t="shared" si="4"/>
        <v>44524</v>
      </c>
      <c r="AD23" s="173">
        <f t="shared" si="4"/>
        <v>7879</v>
      </c>
      <c r="AE23" s="90"/>
    </row>
    <row r="24" spans="1:31" x14ac:dyDescent="0.2">
      <c r="A24" s="87" t="s">
        <v>117</v>
      </c>
      <c r="B24" s="87"/>
      <c r="C24" s="87"/>
      <c r="D24" s="87"/>
      <c r="E24" s="87"/>
      <c r="F24" s="87"/>
      <c r="G24" s="87"/>
      <c r="H24" s="87"/>
      <c r="I24" s="87"/>
      <c r="J24" s="175">
        <v>0</v>
      </c>
      <c r="K24" s="87"/>
      <c r="L24" s="87"/>
      <c r="M24" s="87"/>
      <c r="N24" s="87"/>
      <c r="O24" s="87"/>
      <c r="Q24" s="90"/>
      <c r="R24" s="90"/>
      <c r="S24" s="90"/>
      <c r="T24" s="90"/>
      <c r="U24" s="90"/>
      <c r="V24" s="90"/>
      <c r="W24" s="90"/>
      <c r="X24" s="90"/>
      <c r="Y24" s="90"/>
      <c r="Z24" s="90"/>
      <c r="AA24" s="90"/>
      <c r="AB24" s="90"/>
      <c r="AC24" s="90"/>
      <c r="AD24" s="90"/>
      <c r="AE24" s="90"/>
    </row>
    <row r="25" spans="1:31" x14ac:dyDescent="0.2">
      <c r="A25" s="87" t="s">
        <v>118</v>
      </c>
      <c r="J25" s="174">
        <v>0</v>
      </c>
      <c r="O25" s="88"/>
      <c r="Q25" s="90"/>
      <c r="R25" s="90"/>
      <c r="S25" s="90"/>
      <c r="T25" s="90"/>
      <c r="U25" s="90"/>
      <c r="V25" s="90"/>
      <c r="W25" s="90"/>
      <c r="X25" s="90"/>
      <c r="Y25" s="90"/>
      <c r="Z25" s="90"/>
      <c r="AA25" s="90"/>
      <c r="AB25" s="90"/>
      <c r="AC25" s="90"/>
      <c r="AD25" s="90"/>
      <c r="AE25" s="90"/>
    </row>
    <row r="26" spans="1:31" x14ac:dyDescent="0.2">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row>
    <row r="27" spans="1:31" x14ac:dyDescent="0.2">
      <c r="A27" s="90"/>
      <c r="B27" s="208"/>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row>
    <row r="28" spans="1:31" x14ac:dyDescent="0.2">
      <c r="A28" s="90"/>
      <c r="B28" s="208"/>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row>
    <row r="29" spans="1:31" x14ac:dyDescent="0.2">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row>
    <row r="30" spans="1:31" x14ac:dyDescent="0.2">
      <c r="A30" s="90"/>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row>
    <row r="31" spans="1:31" x14ac:dyDescent="0.2">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row>
  </sheetData>
  <phoneticPr fontId="17" type="noConversion"/>
  <pageMargins left="0.25" right="0.25" top="0.75" bottom="0.75" header="0.3" footer="0.3"/>
  <pageSetup pageOrder="overThenDown"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tabSelected="1" showOutlineSymbols="0" view="pageLayout" zoomScaleNormal="95" workbookViewId="0">
      <selection activeCell="F2" sqref="F2"/>
    </sheetView>
  </sheetViews>
  <sheetFormatPr defaultColWidth="6.6640625" defaultRowHeight="12.75" x14ac:dyDescent="0.2"/>
  <cols>
    <col min="1" max="1" width="6.6640625" style="7"/>
    <col min="2" max="2" width="4.6640625" style="7" customWidth="1"/>
    <col min="3" max="3" width="20.6640625" style="7" customWidth="1"/>
    <col min="4" max="4" width="7.6640625" style="7" customWidth="1"/>
    <col min="5" max="5" width="3.6640625" style="7" customWidth="1"/>
    <col min="6" max="7" width="7.6640625" style="7" customWidth="1"/>
    <col min="8" max="16384" width="6.6640625" style="7"/>
  </cols>
  <sheetData>
    <row r="1" spans="1:7" ht="22.5" x14ac:dyDescent="0.3">
      <c r="A1" s="2"/>
      <c r="B1" s="8" t="s">
        <v>146</v>
      </c>
      <c r="C1" s="8"/>
      <c r="D1" s="8"/>
      <c r="E1" s="8"/>
      <c r="F1" s="2"/>
      <c r="G1" s="2"/>
    </row>
    <row r="3" spans="1:7" x14ac:dyDescent="0.2">
      <c r="A3" s="2"/>
      <c r="B3" s="2"/>
      <c r="C3" s="2"/>
      <c r="D3" s="590">
        <v>2022</v>
      </c>
      <c r="E3" s="9"/>
      <c r="F3" s="2"/>
      <c r="G3" s="2"/>
    </row>
    <row r="4" spans="1:7" x14ac:dyDescent="0.2">
      <c r="A4" s="2"/>
      <c r="B4" s="10" t="s">
        <v>147</v>
      </c>
      <c r="C4" s="2"/>
      <c r="D4" s="2"/>
      <c r="E4" s="2"/>
      <c r="F4" s="11"/>
      <c r="G4" s="11"/>
    </row>
    <row r="5" spans="1:7" ht="15" x14ac:dyDescent="0.2">
      <c r="C5" s="20" t="s">
        <v>148</v>
      </c>
      <c r="D5" s="21">
        <v>800000</v>
      </c>
      <c r="E5" s="21"/>
      <c r="F5" s="21"/>
      <c r="G5" s="21"/>
    </row>
    <row r="6" spans="1:7" ht="15" x14ac:dyDescent="0.2">
      <c r="C6" s="20" t="s">
        <v>149</v>
      </c>
      <c r="D6" s="21">
        <v>700000</v>
      </c>
      <c r="E6" s="21"/>
      <c r="F6" s="21"/>
      <c r="G6" s="21"/>
    </row>
    <row r="7" spans="1:7" ht="15" x14ac:dyDescent="0.2">
      <c r="C7" s="20" t="s">
        <v>150</v>
      </c>
      <c r="D7" s="21">
        <v>80000</v>
      </c>
      <c r="E7" s="21"/>
      <c r="F7" s="21"/>
      <c r="G7" s="21"/>
    </row>
    <row r="8" spans="1:7" ht="15" x14ac:dyDescent="0.2">
      <c r="C8" s="20" t="s">
        <v>151</v>
      </c>
      <c r="D8" s="21">
        <v>120000</v>
      </c>
      <c r="E8" s="21"/>
      <c r="F8" s="21"/>
      <c r="G8" s="21"/>
    </row>
    <row r="9" spans="1:7" ht="15" x14ac:dyDescent="0.2">
      <c r="C9" s="20" t="s">
        <v>152</v>
      </c>
      <c r="D9" s="21">
        <v>90000</v>
      </c>
      <c r="E9" s="21"/>
      <c r="F9" s="21"/>
      <c r="G9" s="21"/>
    </row>
    <row r="10" spans="1:7" ht="15" x14ac:dyDescent="0.2">
      <c r="C10" s="20" t="s">
        <v>153</v>
      </c>
      <c r="D10" s="21">
        <v>80000</v>
      </c>
      <c r="E10" s="21"/>
      <c r="F10" s="21"/>
      <c r="G10" s="21"/>
    </row>
    <row r="11" spans="1:7" ht="15" x14ac:dyDescent="0.2">
      <c r="C11" s="20" t="s">
        <v>154</v>
      </c>
      <c r="D11" s="21">
        <v>20000</v>
      </c>
      <c r="E11" s="21"/>
      <c r="F11" s="21"/>
      <c r="G11" s="21"/>
    </row>
    <row r="12" spans="1:7" ht="15" x14ac:dyDescent="0.2">
      <c r="C12" s="20" t="s">
        <v>155</v>
      </c>
      <c r="D12" s="21">
        <v>50000</v>
      </c>
      <c r="E12" s="21"/>
      <c r="F12" s="21"/>
      <c r="G12" s="21"/>
    </row>
    <row r="13" spans="1:7" ht="15" x14ac:dyDescent="0.2">
      <c r="C13" s="20" t="s">
        <v>156</v>
      </c>
      <c r="D13" s="21">
        <v>15000</v>
      </c>
      <c r="E13" s="21"/>
      <c r="F13" s="21"/>
      <c r="G13" s="21"/>
    </row>
    <row r="14" spans="1:7" x14ac:dyDescent="0.2">
      <c r="A14" s="2"/>
      <c r="B14" s="2"/>
      <c r="C14" s="22" t="s">
        <v>157</v>
      </c>
      <c r="D14" s="21">
        <v>30000</v>
      </c>
      <c r="E14" s="21"/>
      <c r="F14" s="21"/>
      <c r="G14" s="21"/>
    </row>
    <row r="15" spans="1:7" ht="15" x14ac:dyDescent="0.2">
      <c r="B15" s="12" t="s">
        <v>65</v>
      </c>
      <c r="D15" s="148">
        <f>SUM(D5:D14)</f>
        <v>1985000</v>
      </c>
      <c r="E15" s="149"/>
      <c r="F15" s="148"/>
      <c r="G15" s="148"/>
    </row>
    <row r="16" spans="1:7" ht="15.75" customHeight="1" x14ac:dyDescent="0.2"/>
    <row r="17" spans="1:7" ht="4.5" customHeight="1" x14ac:dyDescent="0.2"/>
    <row r="18" spans="1:7" ht="4.5" customHeight="1" x14ac:dyDescent="0.2"/>
    <row r="19" spans="1:7" ht="4.5" customHeight="1" x14ac:dyDescent="0.2"/>
    <row r="21" spans="1:7" ht="15" x14ac:dyDescent="0.2">
      <c r="B21" s="12" t="s">
        <v>158</v>
      </c>
    </row>
    <row r="22" spans="1:7" ht="15" x14ac:dyDescent="0.2">
      <c r="B22" s="12" t="s">
        <v>159</v>
      </c>
    </row>
    <row r="23" spans="1:7" x14ac:dyDescent="0.2">
      <c r="C23" s="21" t="str">
        <f>C7</f>
        <v>Fringe benefits</v>
      </c>
      <c r="D23" s="254">
        <f>D7</f>
        <v>80000</v>
      </c>
    </row>
    <row r="24" spans="1:7" x14ac:dyDescent="0.2">
      <c r="A24" s="2"/>
      <c r="B24" s="2"/>
      <c r="C24" s="22" t="str">
        <f>C6</f>
        <v xml:space="preserve">Salaries </v>
      </c>
      <c r="D24" s="21">
        <f>D6</f>
        <v>700000</v>
      </c>
      <c r="E24" s="255" t="s">
        <v>24</v>
      </c>
      <c r="F24" s="150">
        <f>ROUND(D23/D24,4)</f>
        <v>0.1143</v>
      </c>
      <c r="G24" s="2"/>
    </row>
    <row r="25" spans="1:7" x14ac:dyDescent="0.2">
      <c r="A25" s="2"/>
      <c r="B25" s="2"/>
      <c r="C25" s="2"/>
      <c r="D25" s="2"/>
      <c r="E25" s="255"/>
      <c r="F25" s="150"/>
      <c r="G25" s="2"/>
    </row>
    <row r="26" spans="1:7" x14ac:dyDescent="0.2">
      <c r="A26" s="2"/>
      <c r="B26" s="2" t="s">
        <v>160</v>
      </c>
      <c r="C26" s="256"/>
      <c r="D26" s="255"/>
      <c r="E26" s="2"/>
      <c r="F26" s="150">
        <f>F24</f>
        <v>0.1143</v>
      </c>
      <c r="G26" s="2"/>
    </row>
    <row r="27" spans="1:7" x14ac:dyDescent="0.2">
      <c r="F27" s="149"/>
    </row>
    <row r="28" spans="1:7" ht="15" x14ac:dyDescent="0.2">
      <c r="B28" s="12" t="s">
        <v>161</v>
      </c>
      <c r="F28" s="149"/>
    </row>
    <row r="29" spans="1:7" ht="25.5" x14ac:dyDescent="0.2">
      <c r="A29" s="2"/>
      <c r="B29" s="2"/>
      <c r="C29" s="140" t="s">
        <v>162</v>
      </c>
      <c r="D29" s="141"/>
      <c r="E29" s="257" t="s">
        <v>24</v>
      </c>
      <c r="F29" s="151">
        <v>0.1</v>
      </c>
      <c r="G29" s="2"/>
    </row>
  </sheetData>
  <phoneticPr fontId="17" type="noConversion"/>
  <pageMargins left="0.75" right="0.25"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0"/>
  <sheetViews>
    <sheetView showOutlineSymbols="0" view="pageLayout" zoomScaleNormal="95" workbookViewId="0">
      <selection activeCell="AD11" sqref="AD11"/>
    </sheetView>
  </sheetViews>
  <sheetFormatPr defaultColWidth="5.6640625" defaultRowHeight="12.75" x14ac:dyDescent="0.2"/>
  <cols>
    <col min="1" max="1" width="2.6640625" style="2" customWidth="1"/>
    <col min="2" max="2" width="8.6640625" style="2" customWidth="1"/>
    <col min="3" max="3" width="4.33203125" style="2" customWidth="1"/>
    <col min="4" max="5" width="5.6640625" style="2" customWidth="1"/>
    <col min="6" max="6" width="5.88671875" style="2" customWidth="1"/>
    <col min="7" max="7" width="6.44140625" style="2" customWidth="1"/>
    <col min="8" max="13" width="5.44140625" style="2" customWidth="1"/>
    <col min="14" max="14" width="5.33203125" style="2" customWidth="1"/>
    <col min="15" max="24" width="5.6640625" style="2" customWidth="1"/>
    <col min="25" max="25" width="5.88671875" style="2" customWidth="1"/>
    <col min="26" max="27" width="5.6640625" style="2" customWidth="1"/>
    <col min="28" max="16384" width="5.6640625" style="2"/>
  </cols>
  <sheetData>
    <row r="1" spans="1:27" ht="11.25" customHeight="1" x14ac:dyDescent="0.25">
      <c r="A1" s="3"/>
      <c r="B1" s="123" t="s">
        <v>27</v>
      </c>
      <c r="C1" s="258"/>
      <c r="D1" s="4"/>
      <c r="E1" s="4"/>
      <c r="F1" s="4"/>
      <c r="G1" s="4"/>
      <c r="H1" s="4"/>
      <c r="I1" s="4"/>
      <c r="J1" s="4"/>
      <c r="K1" s="4"/>
      <c r="L1" s="4"/>
      <c r="M1" s="4"/>
      <c r="N1" s="4"/>
      <c r="O1" s="4"/>
      <c r="P1" s="4"/>
      <c r="Q1" s="4"/>
      <c r="R1" s="4"/>
      <c r="S1" s="4"/>
      <c r="T1" s="4"/>
      <c r="U1" s="4"/>
      <c r="V1" s="4"/>
      <c r="W1" s="4"/>
      <c r="X1" s="4"/>
      <c r="Y1" s="4"/>
      <c r="Z1" s="4"/>
      <c r="AA1" s="211"/>
    </row>
    <row r="2" spans="1:27" x14ac:dyDescent="0.2">
      <c r="B2" s="124" t="s">
        <v>28</v>
      </c>
      <c r="C2" s="258"/>
      <c r="D2" s="258"/>
      <c r="E2" s="258"/>
      <c r="F2" s="258"/>
      <c r="G2" s="258"/>
      <c r="H2" s="317" t="s">
        <v>163</v>
      </c>
      <c r="I2" s="258"/>
      <c r="J2" s="258"/>
      <c r="K2" s="258"/>
      <c r="L2" s="258"/>
      <c r="M2" s="258"/>
      <c r="N2" s="258"/>
      <c r="O2" s="258"/>
      <c r="P2" s="258"/>
      <c r="Q2" s="258"/>
      <c r="R2" s="258"/>
      <c r="S2" s="258"/>
      <c r="T2" s="258"/>
      <c r="U2" s="258"/>
      <c r="V2" s="258"/>
      <c r="W2" s="258"/>
      <c r="X2" s="258"/>
      <c r="Y2" s="258"/>
      <c r="Z2" s="258"/>
      <c r="AA2" s="211"/>
    </row>
    <row r="3" spans="1:27" ht="6.75" customHeight="1" x14ac:dyDescent="0.2">
      <c r="AA3" s="259"/>
    </row>
    <row r="4" spans="1:27" x14ac:dyDescent="0.2">
      <c r="A4" s="276"/>
      <c r="B4" s="277"/>
      <c r="C4" s="478"/>
      <c r="D4" s="275" t="s">
        <v>164</v>
      </c>
      <c r="E4" s="275"/>
      <c r="F4" s="275"/>
      <c r="G4" s="275"/>
      <c r="H4" s="278" t="s">
        <v>30</v>
      </c>
      <c r="I4" s="275"/>
      <c r="J4" s="275"/>
      <c r="K4" s="275"/>
      <c r="L4" s="278" t="s">
        <v>31</v>
      </c>
      <c r="M4" s="275"/>
      <c r="N4" s="275"/>
      <c r="O4" s="275"/>
      <c r="P4" s="278" t="s">
        <v>32</v>
      </c>
      <c r="Q4" s="275"/>
      <c r="R4" s="275"/>
      <c r="S4" s="347"/>
      <c r="T4" s="332" t="s">
        <v>33</v>
      </c>
      <c r="U4" s="275"/>
      <c r="V4" s="275"/>
      <c r="W4" s="279"/>
      <c r="X4" s="278" t="s">
        <v>34</v>
      </c>
      <c r="Y4" s="275"/>
      <c r="Z4" s="275"/>
      <c r="AA4" s="347"/>
    </row>
    <row r="5" spans="1:27" x14ac:dyDescent="0.2">
      <c r="A5" s="280"/>
      <c r="B5" s="281" t="s">
        <v>165</v>
      </c>
      <c r="C5" s="479"/>
      <c r="D5" s="287"/>
      <c r="E5" s="278" t="s">
        <v>35</v>
      </c>
      <c r="F5" s="275"/>
      <c r="G5" s="275"/>
      <c r="H5" s="282"/>
      <c r="I5" s="278" t="s">
        <v>35</v>
      </c>
      <c r="J5" s="275"/>
      <c r="K5" s="275"/>
      <c r="L5" s="282"/>
      <c r="M5" s="278" t="s">
        <v>35</v>
      </c>
      <c r="N5" s="275"/>
      <c r="O5" s="275"/>
      <c r="P5" s="282"/>
      <c r="Q5" s="278" t="s">
        <v>35</v>
      </c>
      <c r="R5" s="275"/>
      <c r="S5" s="329"/>
      <c r="T5" s="333"/>
      <c r="U5" s="278" t="s">
        <v>35</v>
      </c>
      <c r="V5" s="275"/>
      <c r="W5" s="275"/>
      <c r="X5" s="282"/>
      <c r="Y5" s="278" t="s">
        <v>35</v>
      </c>
      <c r="Z5" s="275"/>
      <c r="AA5" s="347"/>
    </row>
    <row r="6" spans="1:27" x14ac:dyDescent="0.2">
      <c r="A6" s="280"/>
      <c r="B6" s="283"/>
      <c r="C6" s="480"/>
      <c r="D6" s="475"/>
      <c r="E6" s="276" t="s">
        <v>166</v>
      </c>
      <c r="F6" s="277" t="s">
        <v>167</v>
      </c>
      <c r="G6" s="278" t="s">
        <v>76</v>
      </c>
      <c r="H6" s="284"/>
      <c r="I6" s="276" t="s">
        <v>166</v>
      </c>
      <c r="J6" s="277" t="s">
        <v>167</v>
      </c>
      <c r="K6" s="278" t="s">
        <v>76</v>
      </c>
      <c r="L6" s="284"/>
      <c r="M6" s="276" t="s">
        <v>166</v>
      </c>
      <c r="N6" s="277" t="s">
        <v>167</v>
      </c>
      <c r="O6" s="278" t="s">
        <v>76</v>
      </c>
      <c r="P6" s="284"/>
      <c r="Q6" s="276" t="s">
        <v>166</v>
      </c>
      <c r="R6" s="277" t="s">
        <v>167</v>
      </c>
      <c r="S6" s="330" t="s">
        <v>76</v>
      </c>
      <c r="T6" s="334"/>
      <c r="U6" s="276" t="s">
        <v>166</v>
      </c>
      <c r="V6" s="277" t="s">
        <v>167</v>
      </c>
      <c r="W6" s="278" t="s">
        <v>76</v>
      </c>
      <c r="X6" s="284"/>
      <c r="Y6" s="276" t="s">
        <v>166</v>
      </c>
      <c r="Z6" s="277" t="s">
        <v>167</v>
      </c>
      <c r="AA6" s="330" t="s">
        <v>76</v>
      </c>
    </row>
    <row r="7" spans="1:27" ht="24" x14ac:dyDescent="0.2">
      <c r="A7" s="280"/>
      <c r="B7" s="283"/>
      <c r="C7" s="480"/>
      <c r="D7" s="476" t="s">
        <v>168</v>
      </c>
      <c r="E7" s="286" t="s">
        <v>169</v>
      </c>
      <c r="F7" s="286" t="s">
        <v>23</v>
      </c>
      <c r="G7" s="284" t="s">
        <v>170</v>
      </c>
      <c r="H7" s="285" t="s">
        <v>168</v>
      </c>
      <c r="I7" s="286" t="s">
        <v>169</v>
      </c>
      <c r="J7" s="286" t="s">
        <v>23</v>
      </c>
      <c r="K7" s="284" t="s">
        <v>170</v>
      </c>
      <c r="L7" s="285" t="s">
        <v>168</v>
      </c>
      <c r="M7" s="286" t="s">
        <v>169</v>
      </c>
      <c r="N7" s="286" t="s">
        <v>23</v>
      </c>
      <c r="O7" s="284" t="s">
        <v>170</v>
      </c>
      <c r="P7" s="285" t="s">
        <v>168</v>
      </c>
      <c r="Q7" s="286" t="s">
        <v>169</v>
      </c>
      <c r="R7" s="286" t="s">
        <v>23</v>
      </c>
      <c r="S7" s="331" t="s">
        <v>170</v>
      </c>
      <c r="T7" s="335" t="s">
        <v>168</v>
      </c>
      <c r="U7" s="286" t="s">
        <v>169</v>
      </c>
      <c r="V7" s="286" t="s">
        <v>23</v>
      </c>
      <c r="W7" s="284" t="s">
        <v>170</v>
      </c>
      <c r="X7" s="285" t="s">
        <v>168</v>
      </c>
      <c r="Y7" s="286" t="s">
        <v>169</v>
      </c>
      <c r="Z7" s="286" t="s">
        <v>23</v>
      </c>
      <c r="AA7" s="331" t="s">
        <v>170</v>
      </c>
    </row>
    <row r="8" spans="1:27" x14ac:dyDescent="0.2">
      <c r="A8" s="274"/>
      <c r="B8" s="275"/>
      <c r="C8" s="347"/>
      <c r="D8" s="287" t="s">
        <v>48</v>
      </c>
      <c r="E8" s="287" t="s">
        <v>49</v>
      </c>
      <c r="F8" s="287" t="s">
        <v>50</v>
      </c>
      <c r="G8" s="287" t="s">
        <v>123</v>
      </c>
      <c r="H8" s="282" t="s">
        <v>52</v>
      </c>
      <c r="I8" s="287" t="s">
        <v>53</v>
      </c>
      <c r="J8" s="287" t="s">
        <v>54</v>
      </c>
      <c r="K8" s="287" t="s">
        <v>171</v>
      </c>
      <c r="L8" s="282" t="s">
        <v>172</v>
      </c>
      <c r="M8" s="287" t="s">
        <v>173</v>
      </c>
      <c r="N8" s="287" t="s">
        <v>174</v>
      </c>
      <c r="O8" s="287" t="s">
        <v>175</v>
      </c>
      <c r="P8" s="282" t="s">
        <v>176</v>
      </c>
      <c r="Q8" s="287" t="s">
        <v>177</v>
      </c>
      <c r="R8" s="287" t="s">
        <v>178</v>
      </c>
      <c r="S8" s="348" t="s">
        <v>179</v>
      </c>
      <c r="T8" s="333" t="s">
        <v>176</v>
      </c>
      <c r="U8" s="287" t="s">
        <v>177</v>
      </c>
      <c r="V8" s="287" t="s">
        <v>178</v>
      </c>
      <c r="W8" s="288" t="s">
        <v>179</v>
      </c>
      <c r="X8" s="282" t="s">
        <v>176</v>
      </c>
      <c r="Y8" s="287" t="s">
        <v>177</v>
      </c>
      <c r="Z8" s="287" t="s">
        <v>178</v>
      </c>
      <c r="AA8" s="288" t="s">
        <v>179</v>
      </c>
    </row>
    <row r="9" spans="1:27" x14ac:dyDescent="0.2">
      <c r="A9" s="276"/>
      <c r="B9" s="276" t="s">
        <v>180</v>
      </c>
      <c r="C9" s="478"/>
      <c r="D9" s="118"/>
      <c r="E9" s="118"/>
      <c r="F9" s="118"/>
      <c r="G9" s="118"/>
      <c r="H9" s="294"/>
      <c r="I9" s="295"/>
      <c r="J9" s="295"/>
      <c r="K9" s="295"/>
      <c r="L9" s="294"/>
      <c r="M9" s="295"/>
      <c r="N9" s="295"/>
      <c r="O9" s="295"/>
      <c r="P9" s="294"/>
      <c r="Q9" s="295"/>
      <c r="R9" s="295"/>
      <c r="S9" s="349"/>
      <c r="T9" s="336"/>
      <c r="U9" s="295"/>
      <c r="V9" s="295"/>
      <c r="W9" s="296"/>
      <c r="X9" s="294"/>
      <c r="Y9" s="295"/>
      <c r="Z9" s="295"/>
      <c r="AA9" s="296"/>
    </row>
    <row r="10" spans="1:27" x14ac:dyDescent="0.2">
      <c r="A10" s="280">
        <v>1</v>
      </c>
      <c r="B10" s="280" t="s">
        <v>181</v>
      </c>
      <c r="C10" s="481"/>
      <c r="D10" s="318">
        <f t="shared" ref="D10:D11" si="0">ROUND(H10+L10+P10+T10+X10,0)</f>
        <v>0</v>
      </c>
      <c r="E10" s="318">
        <f t="shared" ref="E10:E11" si="1">ROUND(I10+M10+Q10+U10+Y10,0)</f>
        <v>0</v>
      </c>
      <c r="F10" s="318">
        <f t="shared" ref="F10:F11" si="2">ROUND(J10+N10+R10+V10+Z10,0)</f>
        <v>206316</v>
      </c>
      <c r="G10" s="318">
        <f t="shared" ref="G10:G11" si="3">ROUND(K10+O10+S10+W10+AA10,0)</f>
        <v>0</v>
      </c>
      <c r="H10" s="319">
        <f>Personnel!K15</f>
        <v>0</v>
      </c>
      <c r="I10" s="320">
        <f>Personnel!L15</f>
        <v>0</v>
      </c>
      <c r="J10" s="320">
        <f>Personnel!M15</f>
        <v>39850</v>
      </c>
      <c r="K10" s="320">
        <f>Personnel!N15</f>
        <v>0</v>
      </c>
      <c r="L10" s="319">
        <f>Personnel!O15</f>
        <v>0</v>
      </c>
      <c r="M10" s="320">
        <f>Personnel!P15</f>
        <v>0</v>
      </c>
      <c r="N10" s="320">
        <f>Personnel!Q15</f>
        <v>41046</v>
      </c>
      <c r="O10" s="320">
        <f>Personnel!R15</f>
        <v>0</v>
      </c>
      <c r="P10" s="319">
        <f>Personnel!K15</f>
        <v>0</v>
      </c>
      <c r="Q10" s="320">
        <f>Personnel!L15</f>
        <v>0</v>
      </c>
      <c r="R10" s="320">
        <f>Personnel!M15</f>
        <v>39850</v>
      </c>
      <c r="S10" s="350">
        <f>Personnel!N15</f>
        <v>0</v>
      </c>
      <c r="T10" s="337">
        <f>Personnel!O15</f>
        <v>0</v>
      </c>
      <c r="U10" s="320">
        <f>Personnel!P15</f>
        <v>0</v>
      </c>
      <c r="V10" s="320">
        <f>Personnel!Q15</f>
        <v>41046</v>
      </c>
      <c r="W10" s="321">
        <f>Personnel!R15</f>
        <v>0</v>
      </c>
      <c r="X10" s="319">
        <f>Personnel!AA15</f>
        <v>0</v>
      </c>
      <c r="Y10" s="320">
        <f>Personnel!AB15</f>
        <v>0</v>
      </c>
      <c r="Z10" s="320">
        <f>Personnel!AC15</f>
        <v>44524</v>
      </c>
      <c r="AA10" s="321">
        <f>Personnel!AD15</f>
        <v>0</v>
      </c>
    </row>
    <row r="11" spans="1:27" x14ac:dyDescent="0.2">
      <c r="A11" s="280">
        <v>2</v>
      </c>
      <c r="B11" s="280" t="s">
        <v>182</v>
      </c>
      <c r="C11" s="481"/>
      <c r="D11" s="318">
        <f t="shared" si="0"/>
        <v>0</v>
      </c>
      <c r="E11" s="318">
        <f t="shared" si="1"/>
        <v>0</v>
      </c>
      <c r="F11" s="318">
        <f t="shared" si="2"/>
        <v>0</v>
      </c>
      <c r="G11" s="318">
        <f t="shared" si="3"/>
        <v>36299</v>
      </c>
      <c r="H11" s="319">
        <f>Personnel!K21</f>
        <v>0</v>
      </c>
      <c r="I11" s="320">
        <f>Personnel!L21</f>
        <v>0</v>
      </c>
      <c r="J11" s="320">
        <f>Personnel!M21</f>
        <v>0</v>
      </c>
      <c r="K11" s="320">
        <f>Personnel!N21</f>
        <v>7000</v>
      </c>
      <c r="L11" s="319">
        <f>Personnel!O21</f>
        <v>0</v>
      </c>
      <c r="M11" s="320">
        <f>Personnel!P21</f>
        <v>0</v>
      </c>
      <c r="N11" s="320">
        <f>Personnel!Q21</f>
        <v>0</v>
      </c>
      <c r="O11" s="320">
        <f>Personnel!R21</f>
        <v>7210</v>
      </c>
      <c r="P11" s="319">
        <f>Personnel!K21</f>
        <v>0</v>
      </c>
      <c r="Q11" s="320">
        <f>Personnel!L21</f>
        <v>0</v>
      </c>
      <c r="R11" s="320">
        <f>Personnel!M21</f>
        <v>0</v>
      </c>
      <c r="S11" s="350">
        <f>Personnel!N21</f>
        <v>7000</v>
      </c>
      <c r="T11" s="337">
        <f>Personnel!O21</f>
        <v>0</v>
      </c>
      <c r="U11" s="320">
        <f>Personnel!P21</f>
        <v>0</v>
      </c>
      <c r="V11" s="320">
        <f>Personnel!Q21</f>
        <v>0</v>
      </c>
      <c r="W11" s="321">
        <f>Personnel!R21</f>
        <v>7210</v>
      </c>
      <c r="X11" s="319">
        <f>Personnel!AA21</f>
        <v>0</v>
      </c>
      <c r="Y11" s="320">
        <f>Personnel!AB21</f>
        <v>0</v>
      </c>
      <c r="Z11" s="320">
        <f>Personnel!AC21</f>
        <v>0</v>
      </c>
      <c r="AA11" s="321">
        <f>Personnel!AD21</f>
        <v>7879</v>
      </c>
    </row>
    <row r="12" spans="1:27" x14ac:dyDescent="0.2">
      <c r="A12" s="280">
        <v>3</v>
      </c>
      <c r="B12" s="280" t="s">
        <v>116</v>
      </c>
      <c r="C12" s="481"/>
      <c r="D12" s="307">
        <f>SUM(D10:D11)</f>
        <v>0</v>
      </c>
      <c r="E12" s="307">
        <f t="shared" ref="E12:G12" si="4">SUM(E10:E11)</f>
        <v>0</v>
      </c>
      <c r="F12" s="307">
        <f t="shared" si="4"/>
        <v>206316</v>
      </c>
      <c r="G12" s="307">
        <f t="shared" si="4"/>
        <v>36299</v>
      </c>
      <c r="H12" s="310">
        <f t="shared" ref="H12:AA12" si="5">SUM(H10:H11)</f>
        <v>0</v>
      </c>
      <c r="I12" s="307">
        <f t="shared" si="5"/>
        <v>0</v>
      </c>
      <c r="J12" s="307">
        <f t="shared" si="5"/>
        <v>39850</v>
      </c>
      <c r="K12" s="307">
        <f t="shared" si="5"/>
        <v>7000</v>
      </c>
      <c r="L12" s="310">
        <f t="shared" si="5"/>
        <v>0</v>
      </c>
      <c r="M12" s="307">
        <f t="shared" si="5"/>
        <v>0</v>
      </c>
      <c r="N12" s="307">
        <f t="shared" si="5"/>
        <v>41046</v>
      </c>
      <c r="O12" s="307">
        <f t="shared" si="5"/>
        <v>7210</v>
      </c>
      <c r="P12" s="310">
        <f t="shared" si="5"/>
        <v>0</v>
      </c>
      <c r="Q12" s="307">
        <f t="shared" si="5"/>
        <v>0</v>
      </c>
      <c r="R12" s="307">
        <f t="shared" si="5"/>
        <v>39850</v>
      </c>
      <c r="S12" s="351">
        <f t="shared" si="5"/>
        <v>7000</v>
      </c>
      <c r="T12" s="338">
        <f t="shared" ref="T12:W12" si="6">SUM(T10:T11)</f>
        <v>0</v>
      </c>
      <c r="U12" s="307">
        <f t="shared" si="6"/>
        <v>0</v>
      </c>
      <c r="V12" s="307">
        <f t="shared" si="6"/>
        <v>41046</v>
      </c>
      <c r="W12" s="311">
        <f t="shared" si="6"/>
        <v>7210</v>
      </c>
      <c r="X12" s="310">
        <f t="shared" si="5"/>
        <v>0</v>
      </c>
      <c r="Y12" s="307">
        <f t="shared" si="5"/>
        <v>0</v>
      </c>
      <c r="Z12" s="307">
        <f t="shared" si="5"/>
        <v>44524</v>
      </c>
      <c r="AA12" s="311">
        <f t="shared" si="5"/>
        <v>7879</v>
      </c>
    </row>
    <row r="13" spans="1:27" ht="7.5" customHeight="1" x14ac:dyDescent="0.2">
      <c r="A13" s="280"/>
      <c r="B13" s="280"/>
      <c r="C13" s="481"/>
      <c r="D13" s="297"/>
      <c r="E13" s="297"/>
      <c r="F13" s="297"/>
      <c r="G13" s="297"/>
      <c r="H13" s="298"/>
      <c r="I13" s="299"/>
      <c r="J13" s="299"/>
      <c r="K13" s="299"/>
      <c r="L13" s="298"/>
      <c r="M13" s="299"/>
      <c r="N13" s="299"/>
      <c r="O13" s="299"/>
      <c r="P13" s="298"/>
      <c r="Q13" s="299"/>
      <c r="R13" s="299"/>
      <c r="S13" s="352"/>
      <c r="T13" s="339"/>
      <c r="U13" s="299"/>
      <c r="V13" s="299"/>
      <c r="W13" s="300"/>
      <c r="X13" s="298"/>
      <c r="Y13" s="299"/>
      <c r="Z13" s="299"/>
      <c r="AA13" s="300"/>
    </row>
    <row r="14" spans="1:27" x14ac:dyDescent="0.2">
      <c r="A14" s="289"/>
      <c r="B14" s="289" t="s">
        <v>183</v>
      </c>
      <c r="C14" s="481"/>
      <c r="D14" s="297"/>
      <c r="E14" s="297"/>
      <c r="F14" s="297"/>
      <c r="G14" s="297"/>
      <c r="H14" s="298"/>
      <c r="I14" s="299"/>
      <c r="J14" s="299"/>
      <c r="K14" s="299"/>
      <c r="L14" s="298"/>
      <c r="M14" s="299"/>
      <c r="N14" s="299"/>
      <c r="O14" s="299"/>
      <c r="P14" s="298"/>
      <c r="Q14" s="299"/>
      <c r="R14" s="299"/>
      <c r="S14" s="352"/>
      <c r="T14" s="339"/>
      <c r="U14" s="299"/>
      <c r="V14" s="299"/>
      <c r="W14" s="300"/>
      <c r="X14" s="298"/>
      <c r="Y14" s="299"/>
      <c r="Z14" s="299"/>
      <c r="AA14" s="300"/>
    </row>
    <row r="15" spans="1:27" x14ac:dyDescent="0.2">
      <c r="A15" s="289">
        <v>4</v>
      </c>
      <c r="B15" s="280" t="s">
        <v>184</v>
      </c>
      <c r="C15" s="482">
        <f>'Fringe Benefits'!F24</f>
        <v>0.114</v>
      </c>
      <c r="D15" s="318">
        <f t="shared" ref="D15" si="7">ROUND(H15+L15+P15+T15+X15,0)</f>
        <v>0</v>
      </c>
      <c r="E15" s="318">
        <f t="shared" ref="E15:E16" si="8">ROUND(I15+M15+Q15+U15+Y15,0)</f>
        <v>0</v>
      </c>
      <c r="F15" s="318">
        <f t="shared" ref="F15:F16" si="9">ROUND(J15+N15+R15+V15+Z15,0)</f>
        <v>23520</v>
      </c>
      <c r="G15" s="318">
        <f t="shared" ref="G15:G16" si="10">ROUND(K15+O15+S15+W15+AA15,0)</f>
        <v>0</v>
      </c>
      <c r="H15" s="319">
        <f t="shared" ref="H15:AA15" si="11">$C15*H10</f>
        <v>0</v>
      </c>
      <c r="I15" s="320">
        <f t="shared" si="11"/>
        <v>0</v>
      </c>
      <c r="J15" s="320">
        <f t="shared" si="11"/>
        <v>4543</v>
      </c>
      <c r="K15" s="320">
        <f t="shared" si="11"/>
        <v>0</v>
      </c>
      <c r="L15" s="319">
        <f t="shared" si="11"/>
        <v>0</v>
      </c>
      <c r="M15" s="320">
        <f t="shared" si="11"/>
        <v>0</v>
      </c>
      <c r="N15" s="320">
        <f t="shared" si="11"/>
        <v>4679</v>
      </c>
      <c r="O15" s="320">
        <f t="shared" si="11"/>
        <v>0</v>
      </c>
      <c r="P15" s="319">
        <f t="shared" si="11"/>
        <v>0</v>
      </c>
      <c r="Q15" s="320">
        <f t="shared" si="11"/>
        <v>0</v>
      </c>
      <c r="R15" s="320">
        <f t="shared" si="11"/>
        <v>4543</v>
      </c>
      <c r="S15" s="350">
        <f t="shared" si="11"/>
        <v>0</v>
      </c>
      <c r="T15" s="337">
        <f t="shared" ref="T15:W15" si="12">$C15*T10</f>
        <v>0</v>
      </c>
      <c r="U15" s="320">
        <f t="shared" si="12"/>
        <v>0</v>
      </c>
      <c r="V15" s="320">
        <f t="shared" si="12"/>
        <v>4679</v>
      </c>
      <c r="W15" s="321">
        <f t="shared" si="12"/>
        <v>0</v>
      </c>
      <c r="X15" s="319">
        <f t="shared" si="11"/>
        <v>0</v>
      </c>
      <c r="Y15" s="320">
        <f t="shared" si="11"/>
        <v>0</v>
      </c>
      <c r="Z15" s="320">
        <f t="shared" si="11"/>
        <v>5076</v>
      </c>
      <c r="AA15" s="321">
        <f t="shared" si="11"/>
        <v>0</v>
      </c>
    </row>
    <row r="16" spans="1:27" x14ac:dyDescent="0.2">
      <c r="A16" s="280">
        <v>5</v>
      </c>
      <c r="B16" s="280" t="s">
        <v>185</v>
      </c>
      <c r="C16" s="482">
        <f>'Fringe Benefits'!F26</f>
        <v>0.114</v>
      </c>
      <c r="D16" s="318">
        <f t="shared" ref="D16" si="13">ROUND(H16+L16+P16+T16+X16,0)</f>
        <v>0</v>
      </c>
      <c r="E16" s="318">
        <f t="shared" si="8"/>
        <v>0</v>
      </c>
      <c r="F16" s="318">
        <f t="shared" si="9"/>
        <v>0</v>
      </c>
      <c r="G16" s="318">
        <f t="shared" si="10"/>
        <v>4138</v>
      </c>
      <c r="H16" s="319">
        <f t="shared" ref="H16:AA16" si="14">$C16*H11</f>
        <v>0</v>
      </c>
      <c r="I16" s="320">
        <f t="shared" si="14"/>
        <v>0</v>
      </c>
      <c r="J16" s="320">
        <f t="shared" si="14"/>
        <v>0</v>
      </c>
      <c r="K16" s="320">
        <f t="shared" si="14"/>
        <v>798</v>
      </c>
      <c r="L16" s="319">
        <f t="shared" si="14"/>
        <v>0</v>
      </c>
      <c r="M16" s="320">
        <f t="shared" si="14"/>
        <v>0</v>
      </c>
      <c r="N16" s="320">
        <f t="shared" si="14"/>
        <v>0</v>
      </c>
      <c r="O16" s="320">
        <f t="shared" si="14"/>
        <v>822</v>
      </c>
      <c r="P16" s="319">
        <f t="shared" si="14"/>
        <v>0</v>
      </c>
      <c r="Q16" s="320">
        <f t="shared" si="14"/>
        <v>0</v>
      </c>
      <c r="R16" s="320">
        <f t="shared" si="14"/>
        <v>0</v>
      </c>
      <c r="S16" s="350">
        <f t="shared" si="14"/>
        <v>798</v>
      </c>
      <c r="T16" s="337">
        <f t="shared" ref="T16:W16" si="15">$C16*T11</f>
        <v>0</v>
      </c>
      <c r="U16" s="320">
        <f t="shared" si="15"/>
        <v>0</v>
      </c>
      <c r="V16" s="320">
        <f t="shared" si="15"/>
        <v>0</v>
      </c>
      <c r="W16" s="321">
        <f t="shared" si="15"/>
        <v>822</v>
      </c>
      <c r="X16" s="319">
        <f t="shared" si="14"/>
        <v>0</v>
      </c>
      <c r="Y16" s="320">
        <f t="shared" si="14"/>
        <v>0</v>
      </c>
      <c r="Z16" s="320">
        <f t="shared" si="14"/>
        <v>0</v>
      </c>
      <c r="AA16" s="321">
        <f t="shared" si="14"/>
        <v>898</v>
      </c>
    </row>
    <row r="17" spans="1:27" x14ac:dyDescent="0.2">
      <c r="A17" s="280">
        <v>6</v>
      </c>
      <c r="B17" s="280" t="s">
        <v>116</v>
      </c>
      <c r="C17" s="483"/>
      <c r="D17" s="307">
        <f t="shared" ref="D17:G17" si="16">SUM(D15:D16)</f>
        <v>0</v>
      </c>
      <c r="E17" s="307">
        <f t="shared" si="16"/>
        <v>0</v>
      </c>
      <c r="F17" s="307">
        <f t="shared" si="16"/>
        <v>23520</v>
      </c>
      <c r="G17" s="307">
        <f t="shared" si="16"/>
        <v>4138</v>
      </c>
      <c r="H17" s="310">
        <f t="shared" ref="H17:AA17" si="17">SUM(H15:H16)</f>
        <v>0</v>
      </c>
      <c r="I17" s="307">
        <f t="shared" si="17"/>
        <v>0</v>
      </c>
      <c r="J17" s="307">
        <f t="shared" si="17"/>
        <v>4543</v>
      </c>
      <c r="K17" s="307">
        <f t="shared" si="17"/>
        <v>798</v>
      </c>
      <c r="L17" s="310">
        <f t="shared" si="17"/>
        <v>0</v>
      </c>
      <c r="M17" s="307">
        <f t="shared" si="17"/>
        <v>0</v>
      </c>
      <c r="N17" s="307">
        <f t="shared" si="17"/>
        <v>4679</v>
      </c>
      <c r="O17" s="307">
        <f t="shared" si="17"/>
        <v>822</v>
      </c>
      <c r="P17" s="310">
        <f t="shared" si="17"/>
        <v>0</v>
      </c>
      <c r="Q17" s="307">
        <f t="shared" si="17"/>
        <v>0</v>
      </c>
      <c r="R17" s="307">
        <f t="shared" si="17"/>
        <v>4543</v>
      </c>
      <c r="S17" s="351">
        <f t="shared" si="17"/>
        <v>798</v>
      </c>
      <c r="T17" s="338">
        <f t="shared" ref="T17:W17" si="18">SUM(T15:T16)</f>
        <v>0</v>
      </c>
      <c r="U17" s="307">
        <f t="shared" si="18"/>
        <v>0</v>
      </c>
      <c r="V17" s="307">
        <f t="shared" si="18"/>
        <v>4679</v>
      </c>
      <c r="W17" s="311">
        <f t="shared" si="18"/>
        <v>822</v>
      </c>
      <c r="X17" s="310">
        <f t="shared" si="17"/>
        <v>0</v>
      </c>
      <c r="Y17" s="307">
        <f t="shared" si="17"/>
        <v>0</v>
      </c>
      <c r="Z17" s="307">
        <f t="shared" si="17"/>
        <v>5076</v>
      </c>
      <c r="AA17" s="311">
        <f t="shared" si="17"/>
        <v>898</v>
      </c>
    </row>
    <row r="18" spans="1:27" ht="8.25" customHeight="1" x14ac:dyDescent="0.2">
      <c r="A18" s="280"/>
      <c r="B18" s="280"/>
      <c r="C18" s="482"/>
      <c r="D18" s="297"/>
      <c r="E18" s="297"/>
      <c r="F18" s="297"/>
      <c r="G18" s="297"/>
      <c r="H18" s="298"/>
      <c r="I18" s="299"/>
      <c r="J18" s="299"/>
      <c r="K18" s="299"/>
      <c r="L18" s="298"/>
      <c r="M18" s="299"/>
      <c r="N18" s="299"/>
      <c r="O18" s="299"/>
      <c r="P18" s="298"/>
      <c r="Q18" s="299"/>
      <c r="R18" s="299"/>
      <c r="S18" s="352"/>
      <c r="T18" s="339"/>
      <c r="U18" s="299"/>
      <c r="V18" s="299"/>
      <c r="W18" s="300"/>
      <c r="X18" s="298"/>
      <c r="Y18" s="299"/>
      <c r="Z18" s="299"/>
      <c r="AA18" s="300"/>
    </row>
    <row r="19" spans="1:27" x14ac:dyDescent="0.2">
      <c r="A19" s="280"/>
      <c r="B19" s="280" t="s">
        <v>186</v>
      </c>
      <c r="C19" s="481"/>
      <c r="D19" s="297"/>
      <c r="E19" s="297"/>
      <c r="F19" s="297"/>
      <c r="G19" s="297"/>
      <c r="H19" s="298"/>
      <c r="I19" s="299"/>
      <c r="J19" s="299"/>
      <c r="K19" s="299"/>
      <c r="L19" s="298"/>
      <c r="M19" s="299"/>
      <c r="N19" s="299"/>
      <c r="O19" s="299"/>
      <c r="P19" s="298"/>
      <c r="Q19" s="299"/>
      <c r="R19" s="299"/>
      <c r="S19" s="352"/>
      <c r="T19" s="339"/>
      <c r="U19" s="299"/>
      <c r="V19" s="299"/>
      <c r="W19" s="300"/>
      <c r="X19" s="298"/>
      <c r="Y19" s="299"/>
      <c r="Z19" s="299"/>
      <c r="AA19" s="300"/>
    </row>
    <row r="20" spans="1:27" x14ac:dyDescent="0.2">
      <c r="A20" s="280">
        <v>7</v>
      </c>
      <c r="B20" s="280" t="s">
        <v>159</v>
      </c>
      <c r="C20" s="481"/>
      <c r="D20" s="318">
        <f t="shared" ref="D20:D21" si="19">ROUND(H20+L20+P20+T20+X20,0)</f>
        <v>0</v>
      </c>
      <c r="E20" s="318">
        <f t="shared" ref="E20:E21" si="20">ROUND(I20+M20+Q20+U20+Y20,0)</f>
        <v>0</v>
      </c>
      <c r="F20" s="318">
        <f t="shared" ref="F20:F21" si="21">ROUND(J20+N20+R20+V20+Z20,0)</f>
        <v>0</v>
      </c>
      <c r="G20" s="318">
        <f t="shared" ref="G20:G21" si="22">ROUND(K20+O20+S20+W20+AA20,0)</f>
        <v>0</v>
      </c>
      <c r="H20" s="319">
        <f>'Activity Calculations'!L60</f>
        <v>0</v>
      </c>
      <c r="I20" s="320">
        <f>'Activity Calculations'!M60</f>
        <v>0</v>
      </c>
      <c r="J20" s="320">
        <f>'Activity Calculations'!N60</f>
        <v>0</v>
      </c>
      <c r="K20" s="320">
        <f>'Activity Calculations'!O60</f>
        <v>0</v>
      </c>
      <c r="L20" s="319">
        <f>'Activity Calculations'!P60</f>
        <v>0</v>
      </c>
      <c r="M20" s="320">
        <f>'Activity Calculations'!Q60</f>
        <v>0</v>
      </c>
      <c r="N20" s="320">
        <f>'Activity Calculations'!R60</f>
        <v>0</v>
      </c>
      <c r="O20" s="320">
        <f>'Activity Calculations'!S60</f>
        <v>0</v>
      </c>
      <c r="P20" s="319">
        <f>'Activity Calculations'!L60</f>
        <v>0</v>
      </c>
      <c r="Q20" s="320">
        <f>'Activity Calculations'!M60</f>
        <v>0</v>
      </c>
      <c r="R20" s="320">
        <f>'Activity Calculations'!N60</f>
        <v>0</v>
      </c>
      <c r="S20" s="350">
        <f>'Activity Calculations'!O60</f>
        <v>0</v>
      </c>
      <c r="T20" s="337">
        <f>'Activity Calculations'!P60</f>
        <v>0</v>
      </c>
      <c r="U20" s="320">
        <f>'Activity Calculations'!Q60</f>
        <v>0</v>
      </c>
      <c r="V20" s="320">
        <f>'Activity Calculations'!R60</f>
        <v>0</v>
      </c>
      <c r="W20" s="321">
        <f>'Activity Calculations'!S60</f>
        <v>0</v>
      </c>
      <c r="X20" s="319">
        <f>'Activity Calculations'!AB60</f>
        <v>0</v>
      </c>
      <c r="Y20" s="320">
        <f>'Activity Calculations'!AC60</f>
        <v>0</v>
      </c>
      <c r="Z20" s="320">
        <f>'Activity Calculations'!AD60</f>
        <v>0</v>
      </c>
      <c r="AA20" s="321">
        <f>'Activity Calculations'!AE60</f>
        <v>0</v>
      </c>
    </row>
    <row r="21" spans="1:27" x14ac:dyDescent="0.2">
      <c r="A21" s="280">
        <v>8</v>
      </c>
      <c r="B21" s="280" t="s">
        <v>187</v>
      </c>
      <c r="C21" s="481"/>
      <c r="D21" s="318">
        <f t="shared" si="19"/>
        <v>131158</v>
      </c>
      <c r="E21" s="318">
        <f t="shared" si="20"/>
        <v>0</v>
      </c>
      <c r="F21" s="318">
        <f t="shared" si="21"/>
        <v>2926</v>
      </c>
      <c r="G21" s="318">
        <f t="shared" si="22"/>
        <v>0</v>
      </c>
      <c r="H21" s="319">
        <f>'Activity Calculations'!L61</f>
        <v>0</v>
      </c>
      <c r="I21" s="320">
        <f>'Activity Calculations'!M61</f>
        <v>0</v>
      </c>
      <c r="J21" s="320">
        <f>'Activity Calculations'!N61</f>
        <v>0</v>
      </c>
      <c r="K21" s="320">
        <f>'Activity Calculations'!O61</f>
        <v>0</v>
      </c>
      <c r="L21" s="319">
        <f>'Activity Calculations'!P61</f>
        <v>55338</v>
      </c>
      <c r="M21" s="320">
        <f>'Activity Calculations'!Q61</f>
        <v>0</v>
      </c>
      <c r="N21" s="320">
        <f>'Activity Calculations'!R61</f>
        <v>0</v>
      </c>
      <c r="O21" s="320">
        <f>'Activity Calculations'!S61</f>
        <v>0</v>
      </c>
      <c r="P21" s="319">
        <f>'Activity Calculations'!L61</f>
        <v>0</v>
      </c>
      <c r="Q21" s="320">
        <f>'Activity Calculations'!M61</f>
        <v>0</v>
      </c>
      <c r="R21" s="320">
        <f>'Activity Calculations'!N61</f>
        <v>0</v>
      </c>
      <c r="S21" s="350">
        <f>'Activity Calculations'!O61</f>
        <v>0</v>
      </c>
      <c r="T21" s="337">
        <f>'Activity Calculations'!P61</f>
        <v>55338</v>
      </c>
      <c r="U21" s="320">
        <f>'Activity Calculations'!Q61</f>
        <v>0</v>
      </c>
      <c r="V21" s="320">
        <f>'Activity Calculations'!R61</f>
        <v>0</v>
      </c>
      <c r="W21" s="321">
        <f>'Activity Calculations'!S61</f>
        <v>0</v>
      </c>
      <c r="X21" s="319">
        <f>'Activity Calculations'!AB61</f>
        <v>20482</v>
      </c>
      <c r="Y21" s="320">
        <f>'Activity Calculations'!AC61</f>
        <v>0</v>
      </c>
      <c r="Z21" s="320">
        <f>'Activity Calculations'!AD61</f>
        <v>2926</v>
      </c>
      <c r="AA21" s="321">
        <f>'Activity Calculations'!AE61</f>
        <v>0</v>
      </c>
    </row>
    <row r="22" spans="1:27" x14ac:dyDescent="0.2">
      <c r="A22" s="280">
        <v>9</v>
      </c>
      <c r="B22" s="280" t="s">
        <v>188</v>
      </c>
      <c r="C22" s="481"/>
      <c r="D22" s="307">
        <f t="shared" ref="D22:G22" si="23">SUM(D20:D21)</f>
        <v>131158</v>
      </c>
      <c r="E22" s="307">
        <f t="shared" si="23"/>
        <v>0</v>
      </c>
      <c r="F22" s="307">
        <f t="shared" si="23"/>
        <v>2926</v>
      </c>
      <c r="G22" s="307">
        <f t="shared" si="23"/>
        <v>0</v>
      </c>
      <c r="H22" s="310">
        <f t="shared" ref="H22:AA22" si="24">SUM(H20:H21)</f>
        <v>0</v>
      </c>
      <c r="I22" s="307">
        <f t="shared" si="24"/>
        <v>0</v>
      </c>
      <c r="J22" s="307">
        <f t="shared" si="24"/>
        <v>0</v>
      </c>
      <c r="K22" s="307">
        <f t="shared" si="24"/>
        <v>0</v>
      </c>
      <c r="L22" s="310">
        <f t="shared" si="24"/>
        <v>55338</v>
      </c>
      <c r="M22" s="307">
        <f t="shared" si="24"/>
        <v>0</v>
      </c>
      <c r="N22" s="307">
        <f t="shared" si="24"/>
        <v>0</v>
      </c>
      <c r="O22" s="307">
        <f t="shared" si="24"/>
        <v>0</v>
      </c>
      <c r="P22" s="310">
        <f t="shared" si="24"/>
        <v>0</v>
      </c>
      <c r="Q22" s="307">
        <f t="shared" si="24"/>
        <v>0</v>
      </c>
      <c r="R22" s="307">
        <f t="shared" si="24"/>
        <v>0</v>
      </c>
      <c r="S22" s="351">
        <f t="shared" si="24"/>
        <v>0</v>
      </c>
      <c r="T22" s="338">
        <f t="shared" ref="T22:W22" si="25">SUM(T20:T21)</f>
        <v>55338</v>
      </c>
      <c r="U22" s="307">
        <f t="shared" si="25"/>
        <v>0</v>
      </c>
      <c r="V22" s="307">
        <f t="shared" si="25"/>
        <v>0</v>
      </c>
      <c r="W22" s="311">
        <f t="shared" si="25"/>
        <v>0</v>
      </c>
      <c r="X22" s="310">
        <f t="shared" si="24"/>
        <v>20482</v>
      </c>
      <c r="Y22" s="307">
        <f t="shared" si="24"/>
        <v>0</v>
      </c>
      <c r="Z22" s="307">
        <f t="shared" si="24"/>
        <v>2926</v>
      </c>
      <c r="AA22" s="311">
        <f t="shared" si="24"/>
        <v>0</v>
      </c>
    </row>
    <row r="23" spans="1:27" ht="8.25" customHeight="1" x14ac:dyDescent="0.2">
      <c r="A23" s="280"/>
      <c r="B23" s="280"/>
      <c r="C23" s="481"/>
      <c r="D23" s="297"/>
      <c r="E23" s="297"/>
      <c r="F23" s="297"/>
      <c r="G23" s="297"/>
      <c r="H23" s="298"/>
      <c r="I23" s="299"/>
      <c r="J23" s="299"/>
      <c r="K23" s="299"/>
      <c r="L23" s="298"/>
      <c r="M23" s="299"/>
      <c r="N23" s="299"/>
      <c r="O23" s="299"/>
      <c r="P23" s="298"/>
      <c r="Q23" s="299"/>
      <c r="R23" s="299"/>
      <c r="S23" s="352"/>
      <c r="T23" s="339"/>
      <c r="U23" s="299"/>
      <c r="V23" s="299"/>
      <c r="W23" s="300"/>
      <c r="X23" s="298"/>
      <c r="Y23" s="299"/>
      <c r="Z23" s="299"/>
      <c r="AA23" s="300"/>
    </row>
    <row r="24" spans="1:27" x14ac:dyDescent="0.2">
      <c r="A24" s="280">
        <v>10</v>
      </c>
      <c r="B24" s="280" t="s">
        <v>189</v>
      </c>
      <c r="C24" s="481"/>
      <c r="D24" s="318">
        <f>ROUND(H24+L24+P24+T24+X24,0)</f>
        <v>0</v>
      </c>
      <c r="E24" s="318">
        <f>ROUND(I24+M24+Q24+U24+Y24,0)</f>
        <v>0</v>
      </c>
      <c r="F24" s="318">
        <f t="shared" ref="F24:G24" si="26">ROUND(J24+N24+R24+V24+Z24,0)</f>
        <v>0</v>
      </c>
      <c r="G24" s="318">
        <f t="shared" si="26"/>
        <v>0</v>
      </c>
      <c r="H24" s="319">
        <f>'Activity Calculations'!L62</f>
        <v>0</v>
      </c>
      <c r="I24" s="320">
        <f>'Activity Calculations'!M62</f>
        <v>0</v>
      </c>
      <c r="J24" s="320">
        <f>'Activity Calculations'!N62</f>
        <v>0</v>
      </c>
      <c r="K24" s="320">
        <f>'Activity Calculations'!O62</f>
        <v>0</v>
      </c>
      <c r="L24" s="319">
        <f>'Activity Calculations'!P62</f>
        <v>0</v>
      </c>
      <c r="M24" s="320">
        <f>'Activity Calculations'!Q62</f>
        <v>0</v>
      </c>
      <c r="N24" s="320">
        <f>'Activity Calculations'!R62</f>
        <v>0</v>
      </c>
      <c r="O24" s="320">
        <f>'Activity Calculations'!S62</f>
        <v>0</v>
      </c>
      <c r="P24" s="319">
        <f>'Activity Calculations'!L62</f>
        <v>0</v>
      </c>
      <c r="Q24" s="320">
        <f>'Activity Calculations'!M62</f>
        <v>0</v>
      </c>
      <c r="R24" s="320">
        <f>'Activity Calculations'!N62</f>
        <v>0</v>
      </c>
      <c r="S24" s="350">
        <f>'Activity Calculations'!O62</f>
        <v>0</v>
      </c>
      <c r="T24" s="337">
        <f>'Activity Calculations'!P62</f>
        <v>0</v>
      </c>
      <c r="U24" s="320">
        <f>'Activity Calculations'!Q62</f>
        <v>0</v>
      </c>
      <c r="V24" s="320">
        <f>'Activity Calculations'!R62</f>
        <v>0</v>
      </c>
      <c r="W24" s="321">
        <f>'Activity Calculations'!S62</f>
        <v>0</v>
      </c>
      <c r="X24" s="319">
        <f>'Activity Calculations'!AB62</f>
        <v>0</v>
      </c>
      <c r="Y24" s="320">
        <f>'Activity Calculations'!AC62</f>
        <v>0</v>
      </c>
      <c r="Z24" s="320">
        <f>'Activity Calculations'!AD62</f>
        <v>0</v>
      </c>
      <c r="AA24" s="321">
        <f>'Activity Calculations'!AE62</f>
        <v>0</v>
      </c>
    </row>
    <row r="25" spans="1:27" ht="8.25" customHeight="1" x14ac:dyDescent="0.2">
      <c r="A25" s="280"/>
      <c r="B25" s="280"/>
      <c r="C25" s="481"/>
      <c r="D25" s="297"/>
      <c r="E25" s="297"/>
      <c r="F25" s="297"/>
      <c r="G25" s="297"/>
      <c r="H25" s="298"/>
      <c r="I25" s="299"/>
      <c r="J25" s="299"/>
      <c r="K25" s="299"/>
      <c r="L25" s="298"/>
      <c r="M25" s="299"/>
      <c r="N25" s="299"/>
      <c r="O25" s="299"/>
      <c r="P25" s="298"/>
      <c r="Q25" s="299"/>
      <c r="R25" s="299"/>
      <c r="S25" s="352"/>
      <c r="T25" s="339"/>
      <c r="U25" s="299"/>
      <c r="V25" s="299"/>
      <c r="W25" s="300"/>
      <c r="X25" s="298"/>
      <c r="Y25" s="299"/>
      <c r="Z25" s="299"/>
      <c r="AA25" s="300"/>
    </row>
    <row r="26" spans="1:27" x14ac:dyDescent="0.2">
      <c r="A26" s="280">
        <v>11</v>
      </c>
      <c r="B26" s="280" t="s">
        <v>190</v>
      </c>
      <c r="C26" s="481"/>
      <c r="D26" s="318">
        <f>ROUND(H26+L26+P26+T26+X26,0)</f>
        <v>0</v>
      </c>
      <c r="E26" s="318">
        <f>ROUND(I26+M26+Q26+U26+Y26,0)</f>
        <v>0</v>
      </c>
      <c r="F26" s="318">
        <f t="shared" ref="F26:G26" si="27">ROUND(J26+N26+R26+V26+Z26,0)</f>
        <v>0</v>
      </c>
      <c r="G26" s="318">
        <f t="shared" si="27"/>
        <v>0</v>
      </c>
      <c r="H26" s="319">
        <f>'Activity Calculations'!L63</f>
        <v>0</v>
      </c>
      <c r="I26" s="320">
        <f>'Activity Calculations'!M63</f>
        <v>0</v>
      </c>
      <c r="J26" s="320">
        <f>'Activity Calculations'!N63</f>
        <v>0</v>
      </c>
      <c r="K26" s="320">
        <f>'Activity Calculations'!O63</f>
        <v>0</v>
      </c>
      <c r="L26" s="319">
        <f>'Activity Calculations'!P63</f>
        <v>0</v>
      </c>
      <c r="M26" s="320">
        <f>'Activity Calculations'!Q63</f>
        <v>0</v>
      </c>
      <c r="N26" s="320">
        <f>'Activity Calculations'!R63</f>
        <v>0</v>
      </c>
      <c r="O26" s="320">
        <f>'Activity Calculations'!S63</f>
        <v>0</v>
      </c>
      <c r="P26" s="319">
        <f>'Activity Calculations'!L63</f>
        <v>0</v>
      </c>
      <c r="Q26" s="320">
        <f>'Activity Calculations'!M63</f>
        <v>0</v>
      </c>
      <c r="R26" s="320">
        <f>'Activity Calculations'!N63</f>
        <v>0</v>
      </c>
      <c r="S26" s="350">
        <f>'Activity Calculations'!O63</f>
        <v>0</v>
      </c>
      <c r="T26" s="337">
        <f>'Activity Calculations'!P63</f>
        <v>0</v>
      </c>
      <c r="U26" s="320">
        <f>'Activity Calculations'!Q63</f>
        <v>0</v>
      </c>
      <c r="V26" s="320">
        <f>'Activity Calculations'!R63</f>
        <v>0</v>
      </c>
      <c r="W26" s="321">
        <f>'Activity Calculations'!S63</f>
        <v>0</v>
      </c>
      <c r="X26" s="319">
        <f>'Activity Calculations'!AB63</f>
        <v>0</v>
      </c>
      <c r="Y26" s="320">
        <f>'Activity Calculations'!AC63</f>
        <v>0</v>
      </c>
      <c r="Z26" s="320">
        <f>'Activity Calculations'!AD63</f>
        <v>0</v>
      </c>
      <c r="AA26" s="321">
        <f>'Activity Calculations'!AE63</f>
        <v>0</v>
      </c>
    </row>
    <row r="27" spans="1:27" ht="6" customHeight="1" x14ac:dyDescent="0.2">
      <c r="A27" s="280" t="s">
        <v>191</v>
      </c>
      <c r="B27" s="280"/>
      <c r="C27" s="481"/>
      <c r="D27" s="297"/>
      <c r="E27" s="297"/>
      <c r="F27" s="297"/>
      <c r="G27" s="297"/>
      <c r="H27" s="298"/>
      <c r="I27" s="299"/>
      <c r="J27" s="299"/>
      <c r="K27" s="299"/>
      <c r="L27" s="298"/>
      <c r="M27" s="299"/>
      <c r="N27" s="299"/>
      <c r="O27" s="299"/>
      <c r="P27" s="298"/>
      <c r="Q27" s="299"/>
      <c r="R27" s="299"/>
      <c r="S27" s="352"/>
      <c r="T27" s="339"/>
      <c r="U27" s="299"/>
      <c r="V27" s="299"/>
      <c r="W27" s="300"/>
      <c r="X27" s="298"/>
      <c r="Y27" s="299"/>
      <c r="Z27" s="299"/>
      <c r="AA27" s="300"/>
    </row>
    <row r="28" spans="1:27" x14ac:dyDescent="0.2">
      <c r="A28" s="280">
        <v>12</v>
      </c>
      <c r="B28" s="280" t="s">
        <v>192</v>
      </c>
      <c r="C28" s="481"/>
      <c r="D28" s="318">
        <f>ROUND(H28+L28+P28+T28+X28,0)</f>
        <v>104968</v>
      </c>
      <c r="E28" s="318">
        <f>ROUND(I28+M28+Q28+U28+Y28,0)</f>
        <v>9000</v>
      </c>
      <c r="F28" s="318">
        <f t="shared" ref="F28:G28" si="28">ROUND(J28+N28+R28+V28+Z28,0)</f>
        <v>0</v>
      </c>
      <c r="G28" s="318">
        <f t="shared" si="28"/>
        <v>0</v>
      </c>
      <c r="H28" s="319">
        <f>'Activity Calculations'!L64</f>
        <v>20770</v>
      </c>
      <c r="I28" s="320">
        <f>'Activity Calculations'!M64</f>
        <v>0</v>
      </c>
      <c r="J28" s="320">
        <f>'Activity Calculations'!N64</f>
        <v>0</v>
      </c>
      <c r="K28" s="320">
        <f>'Activity Calculations'!O64</f>
        <v>0</v>
      </c>
      <c r="L28" s="319">
        <f>'Activity Calculations'!P64</f>
        <v>26076</v>
      </c>
      <c r="M28" s="320">
        <f>'Activity Calculations'!Q64</f>
        <v>4500</v>
      </c>
      <c r="N28" s="320">
        <f>'Activity Calculations'!R64</f>
        <v>0</v>
      </c>
      <c r="O28" s="320">
        <f>'Activity Calculations'!S64</f>
        <v>0</v>
      </c>
      <c r="P28" s="319">
        <f>'Activity Calculations'!L64</f>
        <v>20770</v>
      </c>
      <c r="Q28" s="320">
        <f>'Activity Calculations'!M64</f>
        <v>0</v>
      </c>
      <c r="R28" s="320">
        <f>'Activity Calculations'!N64</f>
        <v>0</v>
      </c>
      <c r="S28" s="350">
        <f>'Activity Calculations'!O64</f>
        <v>0</v>
      </c>
      <c r="T28" s="337">
        <f>'Activity Calculations'!P64</f>
        <v>26076</v>
      </c>
      <c r="U28" s="320">
        <f>'Activity Calculations'!Q64</f>
        <v>4500</v>
      </c>
      <c r="V28" s="320">
        <f>'Activity Calculations'!R64</f>
        <v>0</v>
      </c>
      <c r="W28" s="321">
        <f>'Activity Calculations'!S64</f>
        <v>0</v>
      </c>
      <c r="X28" s="319">
        <f>'Activity Calculations'!AB64</f>
        <v>11276</v>
      </c>
      <c r="Y28" s="320">
        <f>'Activity Calculations'!AC64</f>
        <v>0</v>
      </c>
      <c r="Z28" s="320">
        <f>'Activity Calculations'!AD64</f>
        <v>0</v>
      </c>
      <c r="AA28" s="321">
        <f>'Activity Calculations'!AE64</f>
        <v>0</v>
      </c>
    </row>
    <row r="29" spans="1:27" ht="9" customHeight="1" x14ac:dyDescent="0.2">
      <c r="A29" s="280"/>
      <c r="B29" s="280"/>
      <c r="C29" s="481"/>
      <c r="D29" s="297"/>
      <c r="E29" s="297"/>
      <c r="F29" s="297"/>
      <c r="G29" s="297"/>
      <c r="H29" s="298"/>
      <c r="I29" s="299"/>
      <c r="J29" s="299"/>
      <c r="K29" s="299"/>
      <c r="L29" s="298"/>
      <c r="M29" s="299"/>
      <c r="N29" s="299"/>
      <c r="O29" s="299"/>
      <c r="P29" s="298"/>
      <c r="Q29" s="299"/>
      <c r="R29" s="299"/>
      <c r="S29" s="352"/>
      <c r="T29" s="339"/>
      <c r="U29" s="299"/>
      <c r="V29" s="299"/>
      <c r="W29" s="300"/>
      <c r="X29" s="298"/>
      <c r="Y29" s="299"/>
      <c r="Z29" s="299"/>
      <c r="AA29" s="300"/>
    </row>
    <row r="30" spans="1:27" x14ac:dyDescent="0.2">
      <c r="A30" s="280">
        <v>13</v>
      </c>
      <c r="B30" s="280" t="s">
        <v>193</v>
      </c>
      <c r="C30" s="481"/>
      <c r="D30" s="318">
        <f>ROUND(H30+L30+P30+T30+X30,0)</f>
        <v>0</v>
      </c>
      <c r="E30" s="318">
        <f>ROUND(I30+M30+Q30+U30+Y30,0)</f>
        <v>0</v>
      </c>
      <c r="F30" s="318">
        <f t="shared" ref="F30:G30" si="29">ROUND(J30+N30+R30+V30+Z30,0)</f>
        <v>0</v>
      </c>
      <c r="G30" s="318">
        <f t="shared" si="29"/>
        <v>0</v>
      </c>
      <c r="H30" s="319">
        <f>'Activity Calculations'!L65</f>
        <v>0</v>
      </c>
      <c r="I30" s="320">
        <f>'Activity Calculations'!M65</f>
        <v>0</v>
      </c>
      <c r="J30" s="320">
        <f>'Activity Calculations'!N65</f>
        <v>0</v>
      </c>
      <c r="K30" s="320">
        <f>'Activity Calculations'!O65</f>
        <v>0</v>
      </c>
      <c r="L30" s="319">
        <f>'Activity Calculations'!P65</f>
        <v>0</v>
      </c>
      <c r="M30" s="320">
        <f>'Activity Calculations'!Q65</f>
        <v>0</v>
      </c>
      <c r="N30" s="320">
        <f>'Activity Calculations'!R65</f>
        <v>0</v>
      </c>
      <c r="O30" s="320">
        <f>'Activity Calculations'!S65</f>
        <v>0</v>
      </c>
      <c r="P30" s="319">
        <f>'Activity Calculations'!L65</f>
        <v>0</v>
      </c>
      <c r="Q30" s="320">
        <f>'Activity Calculations'!M65</f>
        <v>0</v>
      </c>
      <c r="R30" s="320">
        <f>'Activity Calculations'!N65</f>
        <v>0</v>
      </c>
      <c r="S30" s="350">
        <f>'Activity Calculations'!O65</f>
        <v>0</v>
      </c>
      <c r="T30" s="337">
        <f>'Activity Calculations'!P65</f>
        <v>0</v>
      </c>
      <c r="U30" s="320">
        <f>'Activity Calculations'!Q65</f>
        <v>0</v>
      </c>
      <c r="V30" s="320">
        <f>'Activity Calculations'!R65</f>
        <v>0</v>
      </c>
      <c r="W30" s="321">
        <f>'Activity Calculations'!S65</f>
        <v>0</v>
      </c>
      <c r="X30" s="319">
        <f>'Activity Calculations'!AB65</f>
        <v>0</v>
      </c>
      <c r="Y30" s="320">
        <f>'Activity Calculations'!AC65</f>
        <v>0</v>
      </c>
      <c r="Z30" s="320">
        <f>'Activity Calculations'!AD65</f>
        <v>0</v>
      </c>
      <c r="AA30" s="321">
        <f>'Activity Calculations'!AE65</f>
        <v>0</v>
      </c>
    </row>
    <row r="31" spans="1:27" ht="2.25" customHeight="1" x14ac:dyDescent="0.2">
      <c r="A31" s="280"/>
      <c r="B31" s="280"/>
      <c r="C31" s="481"/>
      <c r="D31" s="297"/>
      <c r="E31" s="297"/>
      <c r="F31" s="297"/>
      <c r="G31" s="297"/>
      <c r="H31" s="301"/>
      <c r="I31" s="302"/>
      <c r="J31" s="302"/>
      <c r="K31" s="302"/>
      <c r="L31" s="301"/>
      <c r="M31" s="302"/>
      <c r="N31" s="302"/>
      <c r="O31" s="302"/>
      <c r="P31" s="301"/>
      <c r="Q31" s="302"/>
      <c r="R31" s="302"/>
      <c r="S31" s="353"/>
      <c r="T31" s="340"/>
      <c r="U31" s="302"/>
      <c r="V31" s="302"/>
      <c r="W31" s="303"/>
      <c r="X31" s="301"/>
      <c r="Y31" s="302"/>
      <c r="Z31" s="302"/>
      <c r="AA31" s="303"/>
    </row>
    <row r="32" spans="1:27" x14ac:dyDescent="0.2">
      <c r="A32" s="292">
        <v>14</v>
      </c>
      <c r="B32" s="292" t="s">
        <v>194</v>
      </c>
      <c r="C32" s="484"/>
      <c r="D32" s="324">
        <f>D12+D14+D17+D22+D24+D26+D28+D30</f>
        <v>236126</v>
      </c>
      <c r="E32" s="324">
        <f>E12+E14+E17+E22+E24+E26+E28+E30</f>
        <v>9000</v>
      </c>
      <c r="F32" s="307">
        <f>F12+F14+F17+F22+F24+F26+F28+F30</f>
        <v>232762</v>
      </c>
      <c r="G32" s="307">
        <f>G12+G14+G17+G22+G24+G26+G28+G30</f>
        <v>40437</v>
      </c>
      <c r="H32" s="310">
        <f t="shared" ref="H32:AA32" si="30">H12+H14+H17+H22+H24+H26+H28+H30</f>
        <v>20770</v>
      </c>
      <c r="I32" s="307">
        <f t="shared" si="30"/>
        <v>0</v>
      </c>
      <c r="J32" s="307">
        <f t="shared" si="30"/>
        <v>44393</v>
      </c>
      <c r="K32" s="307">
        <f t="shared" si="30"/>
        <v>7798</v>
      </c>
      <c r="L32" s="310">
        <f t="shared" si="30"/>
        <v>81414</v>
      </c>
      <c r="M32" s="307">
        <f t="shared" si="30"/>
        <v>4500</v>
      </c>
      <c r="N32" s="307">
        <f t="shared" si="30"/>
        <v>45725</v>
      </c>
      <c r="O32" s="307">
        <f t="shared" si="30"/>
        <v>8032</v>
      </c>
      <c r="P32" s="310">
        <f t="shared" si="30"/>
        <v>20770</v>
      </c>
      <c r="Q32" s="307">
        <f t="shared" si="30"/>
        <v>0</v>
      </c>
      <c r="R32" s="307">
        <f t="shared" si="30"/>
        <v>44393</v>
      </c>
      <c r="S32" s="351">
        <f t="shared" si="30"/>
        <v>7798</v>
      </c>
      <c r="T32" s="338">
        <f t="shared" ref="T32:W32" si="31">T12+T14+T17+T22+T24+T26+T28+T30</f>
        <v>81414</v>
      </c>
      <c r="U32" s="307">
        <f t="shared" si="31"/>
        <v>4500</v>
      </c>
      <c r="V32" s="307">
        <f t="shared" si="31"/>
        <v>45725</v>
      </c>
      <c r="W32" s="311">
        <f t="shared" si="31"/>
        <v>8032</v>
      </c>
      <c r="X32" s="310">
        <f t="shared" si="30"/>
        <v>31758</v>
      </c>
      <c r="Y32" s="307">
        <f t="shared" si="30"/>
        <v>0</v>
      </c>
      <c r="Z32" s="307">
        <f t="shared" si="30"/>
        <v>52526</v>
      </c>
      <c r="AA32" s="311">
        <f t="shared" si="30"/>
        <v>8777</v>
      </c>
    </row>
    <row r="33" spans="1:27" x14ac:dyDescent="0.2">
      <c r="A33" s="290">
        <v>15</v>
      </c>
      <c r="B33" s="290" t="s">
        <v>195</v>
      </c>
      <c r="C33" s="485"/>
      <c r="D33" s="118" t="s">
        <v>196</v>
      </c>
      <c r="E33" s="304"/>
      <c r="F33" s="304"/>
      <c r="G33" s="322">
        <f>D32+E32+F32+G32</f>
        <v>518325</v>
      </c>
      <c r="H33" s="117" t="s">
        <v>197</v>
      </c>
      <c r="I33" s="304"/>
      <c r="J33" s="304"/>
      <c r="K33" s="322">
        <f>ROUND(H32+I32+J32+K32,0)</f>
        <v>72961</v>
      </c>
      <c r="L33" s="117" t="s">
        <v>198</v>
      </c>
      <c r="M33" s="304"/>
      <c r="N33" s="304"/>
      <c r="O33" s="322">
        <f>ROUND(L32+M32+N32+O32,0)</f>
        <v>139671</v>
      </c>
      <c r="P33" s="117" t="s">
        <v>199</v>
      </c>
      <c r="Q33" s="304"/>
      <c r="R33" s="304"/>
      <c r="S33" s="354">
        <f>ROUND(P32+Q32+R32+S32,0)</f>
        <v>72961</v>
      </c>
      <c r="T33" s="341" t="s">
        <v>199</v>
      </c>
      <c r="U33" s="304"/>
      <c r="V33" s="304"/>
      <c r="W33" s="322">
        <f>ROUND(T32+U32+V32+W32,0)</f>
        <v>139671</v>
      </c>
      <c r="X33" s="117" t="s">
        <v>199</v>
      </c>
      <c r="Y33" s="304"/>
      <c r="Z33" s="304"/>
      <c r="AA33" s="322">
        <f>ROUND(X32+Y32+Z32+AA32,0)</f>
        <v>93061</v>
      </c>
    </row>
    <row r="34" spans="1:27" x14ac:dyDescent="0.2">
      <c r="A34" s="274" t="s">
        <v>200</v>
      </c>
      <c r="B34" s="291"/>
      <c r="C34" s="486"/>
      <c r="D34" s="92" t="s">
        <v>48</v>
      </c>
      <c r="E34" s="92" t="s">
        <v>49</v>
      </c>
      <c r="F34" s="92" t="s">
        <v>50</v>
      </c>
      <c r="G34" s="92" t="s">
        <v>123</v>
      </c>
      <c r="H34" s="91" t="s">
        <v>52</v>
      </c>
      <c r="I34" s="92" t="s">
        <v>53</v>
      </c>
      <c r="J34" s="92" t="s">
        <v>54</v>
      </c>
      <c r="K34" s="92" t="s">
        <v>171</v>
      </c>
      <c r="L34" s="91" t="s">
        <v>172</v>
      </c>
      <c r="M34" s="92" t="s">
        <v>173</v>
      </c>
      <c r="N34" s="92" t="s">
        <v>174</v>
      </c>
      <c r="O34" s="92" t="s">
        <v>175</v>
      </c>
      <c r="P34" s="91" t="s">
        <v>176</v>
      </c>
      <c r="Q34" s="92" t="s">
        <v>177</v>
      </c>
      <c r="R34" s="92" t="s">
        <v>178</v>
      </c>
      <c r="S34" s="355" t="s">
        <v>179</v>
      </c>
      <c r="T34" s="342" t="s">
        <v>176</v>
      </c>
      <c r="U34" s="92" t="s">
        <v>177</v>
      </c>
      <c r="V34" s="92" t="s">
        <v>178</v>
      </c>
      <c r="W34" s="93" t="s">
        <v>179</v>
      </c>
      <c r="X34" s="91" t="s">
        <v>176</v>
      </c>
      <c r="Y34" s="92" t="s">
        <v>177</v>
      </c>
      <c r="Z34" s="92" t="s">
        <v>178</v>
      </c>
      <c r="AA34" s="93" t="s">
        <v>179</v>
      </c>
    </row>
    <row r="35" spans="1:27" x14ac:dyDescent="0.2">
      <c r="A35" s="276">
        <v>16</v>
      </c>
      <c r="B35" s="276" t="s">
        <v>201</v>
      </c>
      <c r="C35" s="487">
        <f>'Fringe Benefits'!F29</f>
        <v>0.1</v>
      </c>
      <c r="D35" s="477"/>
      <c r="E35" s="306"/>
      <c r="F35" s="307">
        <f>J35+N35+R35+V35+Z35</f>
        <v>51832</v>
      </c>
      <c r="G35" s="306"/>
      <c r="H35" s="305"/>
      <c r="I35" s="306"/>
      <c r="J35" s="307">
        <f>K33*$C35</f>
        <v>7296</v>
      </c>
      <c r="K35" s="306"/>
      <c r="L35" s="305"/>
      <c r="M35" s="306"/>
      <c r="N35" s="307">
        <f>O33*$C35</f>
        <v>13967</v>
      </c>
      <c r="O35" s="306"/>
      <c r="P35" s="305"/>
      <c r="Q35" s="306"/>
      <c r="R35" s="307">
        <f>S33*$C35</f>
        <v>7296</v>
      </c>
      <c r="S35" s="356"/>
      <c r="T35" s="343"/>
      <c r="U35" s="306"/>
      <c r="V35" s="307">
        <f>W33*$C35</f>
        <v>13967</v>
      </c>
      <c r="W35" s="306"/>
      <c r="X35" s="305"/>
      <c r="Y35" s="306"/>
      <c r="Z35" s="307">
        <f>AA33*$C35</f>
        <v>9306</v>
      </c>
      <c r="AA35" s="356"/>
    </row>
    <row r="36" spans="1:27" x14ac:dyDescent="0.2">
      <c r="A36" s="290">
        <v>17</v>
      </c>
      <c r="B36" s="290" t="s">
        <v>202</v>
      </c>
      <c r="C36" s="488"/>
      <c r="D36" s="309"/>
      <c r="E36" s="309"/>
      <c r="F36" s="323">
        <f>F35/(SUM($D$38:$G$38))</f>
        <v>9.0999999999999998E-2</v>
      </c>
      <c r="G36" s="309"/>
      <c r="H36" s="308"/>
      <c r="I36" s="309"/>
      <c r="J36" s="323">
        <f>J35/(SUM($H$38:$K$38))</f>
        <v>9.0999999999999998E-2</v>
      </c>
      <c r="K36" s="309"/>
      <c r="L36" s="308"/>
      <c r="M36" s="309"/>
      <c r="N36" s="323">
        <f>N35/(SUM($L$38:$N$38))</f>
        <v>9.6000000000000002E-2</v>
      </c>
      <c r="O36" s="309"/>
      <c r="P36" s="308"/>
      <c r="Q36" s="309"/>
      <c r="R36" s="323">
        <f>R35/(SUM($X$38:$AA$38))</f>
        <v>7.0999999999999994E-2</v>
      </c>
      <c r="S36" s="357"/>
      <c r="T36" s="344"/>
      <c r="U36" s="309"/>
      <c r="V36" s="323">
        <f>V35/(SUM($X$38:$AA$38))</f>
        <v>0.13600000000000001</v>
      </c>
      <c r="W36" s="309"/>
      <c r="X36" s="308"/>
      <c r="Y36" s="309"/>
      <c r="Z36" s="323">
        <f>Z35/(SUM($X$38:$AA$38))</f>
        <v>9.0999999999999998E-2</v>
      </c>
      <c r="AA36" s="357"/>
    </row>
    <row r="37" spans="1:27" x14ac:dyDescent="0.2">
      <c r="A37" s="276" t="s">
        <v>116</v>
      </c>
      <c r="B37" s="277"/>
      <c r="C37" s="478"/>
      <c r="D37" s="92" t="s">
        <v>48</v>
      </c>
      <c r="E37" s="92" t="s">
        <v>49</v>
      </c>
      <c r="F37" s="92" t="s">
        <v>50</v>
      </c>
      <c r="G37" s="92" t="s">
        <v>123</v>
      </c>
      <c r="H37" s="91" t="s">
        <v>52</v>
      </c>
      <c r="I37" s="92" t="s">
        <v>53</v>
      </c>
      <c r="J37" s="92" t="s">
        <v>54</v>
      </c>
      <c r="K37" s="92" t="s">
        <v>171</v>
      </c>
      <c r="L37" s="91" t="s">
        <v>172</v>
      </c>
      <c r="M37" s="92" t="s">
        <v>173</v>
      </c>
      <c r="N37" s="92" t="s">
        <v>174</v>
      </c>
      <c r="O37" s="92" t="s">
        <v>175</v>
      </c>
      <c r="P37" s="91" t="s">
        <v>176</v>
      </c>
      <c r="Q37" s="92" t="s">
        <v>177</v>
      </c>
      <c r="R37" s="92" t="s">
        <v>178</v>
      </c>
      <c r="S37" s="355" t="s">
        <v>179</v>
      </c>
      <c r="T37" s="342" t="s">
        <v>176</v>
      </c>
      <c r="U37" s="92" t="s">
        <v>177</v>
      </c>
      <c r="V37" s="92" t="s">
        <v>178</v>
      </c>
      <c r="W37" s="93" t="s">
        <v>179</v>
      </c>
      <c r="X37" s="91" t="s">
        <v>176</v>
      </c>
      <c r="Y37" s="92" t="s">
        <v>177</v>
      </c>
      <c r="Z37" s="92" t="s">
        <v>178</v>
      </c>
      <c r="AA37" s="355" t="s">
        <v>179</v>
      </c>
    </row>
    <row r="38" spans="1:27" x14ac:dyDescent="0.2">
      <c r="A38" s="276">
        <v>18</v>
      </c>
      <c r="B38" s="276" t="s">
        <v>203</v>
      </c>
      <c r="C38" s="478"/>
      <c r="D38" s="307">
        <f t="shared" ref="D38:AA38" si="32">D32+D35</f>
        <v>236126</v>
      </c>
      <c r="E38" s="307">
        <f t="shared" si="32"/>
        <v>9000</v>
      </c>
      <c r="F38" s="307">
        <f t="shared" si="32"/>
        <v>284594</v>
      </c>
      <c r="G38" s="307">
        <f t="shared" si="32"/>
        <v>40437</v>
      </c>
      <c r="H38" s="310">
        <f t="shared" si="32"/>
        <v>20770</v>
      </c>
      <c r="I38" s="307">
        <f t="shared" si="32"/>
        <v>0</v>
      </c>
      <c r="J38" s="307">
        <f t="shared" si="32"/>
        <v>51689</v>
      </c>
      <c r="K38" s="307">
        <f t="shared" si="32"/>
        <v>7798</v>
      </c>
      <c r="L38" s="310">
        <f t="shared" si="32"/>
        <v>81414</v>
      </c>
      <c r="M38" s="307">
        <f t="shared" si="32"/>
        <v>4500</v>
      </c>
      <c r="N38" s="307">
        <f t="shared" si="32"/>
        <v>59692</v>
      </c>
      <c r="O38" s="307">
        <f t="shared" si="32"/>
        <v>8032</v>
      </c>
      <c r="P38" s="310">
        <f t="shared" si="32"/>
        <v>20770</v>
      </c>
      <c r="Q38" s="307">
        <f t="shared" si="32"/>
        <v>0</v>
      </c>
      <c r="R38" s="307">
        <f t="shared" si="32"/>
        <v>51689</v>
      </c>
      <c r="S38" s="351">
        <f t="shared" si="32"/>
        <v>7798</v>
      </c>
      <c r="T38" s="338">
        <f t="shared" si="32"/>
        <v>81414</v>
      </c>
      <c r="U38" s="307">
        <f t="shared" si="32"/>
        <v>4500</v>
      </c>
      <c r="V38" s="307">
        <f t="shared" si="32"/>
        <v>59692</v>
      </c>
      <c r="W38" s="311">
        <f t="shared" si="32"/>
        <v>8032</v>
      </c>
      <c r="X38" s="310">
        <f t="shared" si="32"/>
        <v>31758</v>
      </c>
      <c r="Y38" s="307">
        <f t="shared" si="32"/>
        <v>0</v>
      </c>
      <c r="Z38" s="307">
        <f t="shared" si="32"/>
        <v>61832</v>
      </c>
      <c r="AA38" s="351">
        <f t="shared" si="32"/>
        <v>8777</v>
      </c>
    </row>
    <row r="39" spans="1:27" x14ac:dyDescent="0.2">
      <c r="A39" s="290">
        <v>19</v>
      </c>
      <c r="B39" s="290" t="s">
        <v>202</v>
      </c>
      <c r="C39" s="488"/>
      <c r="D39" s="323">
        <f>D38/(SUM($D$38:$G$38))</f>
        <v>0.41399999999999998</v>
      </c>
      <c r="E39" s="323">
        <f>E38/(SUM($D$38:$G$38))</f>
        <v>1.6E-2</v>
      </c>
      <c r="F39" s="323">
        <f>F38/(SUM($D$38:$G$38))</f>
        <v>0.499</v>
      </c>
      <c r="G39" s="323">
        <f>G38/(SUM($D$38:$G$38))</f>
        <v>7.0999999999999994E-2</v>
      </c>
      <c r="H39" s="312"/>
      <c r="I39" s="313"/>
      <c r="J39" s="313"/>
      <c r="K39" s="313"/>
      <c r="L39" s="312"/>
      <c r="M39" s="313"/>
      <c r="N39" s="313"/>
      <c r="O39" s="313"/>
      <c r="P39" s="312"/>
      <c r="Q39" s="313"/>
      <c r="R39" s="313"/>
      <c r="S39" s="358"/>
      <c r="T39" s="345"/>
      <c r="U39" s="313"/>
      <c r="V39" s="313"/>
      <c r="W39" s="313"/>
      <c r="X39" s="312"/>
      <c r="Y39" s="313"/>
      <c r="Z39" s="313"/>
      <c r="AA39" s="360"/>
    </row>
    <row r="40" spans="1:27" x14ac:dyDescent="0.2">
      <c r="A40" s="292" t="s">
        <v>204</v>
      </c>
      <c r="B40" s="293"/>
      <c r="C40" s="489"/>
      <c r="D40" s="314"/>
      <c r="E40" s="314"/>
      <c r="F40" s="314">
        <f>F38/D38</f>
        <v>1.2050000000000001</v>
      </c>
      <c r="G40" s="314"/>
      <c r="H40" s="315"/>
      <c r="I40" s="315"/>
      <c r="J40" s="315"/>
      <c r="K40" s="315"/>
      <c r="L40" s="315"/>
      <c r="M40" s="315"/>
      <c r="N40" s="315"/>
      <c r="O40" s="315"/>
      <c r="P40" s="315"/>
      <c r="Q40" s="315"/>
      <c r="R40" s="315"/>
      <c r="S40" s="359"/>
      <c r="T40" s="346"/>
      <c r="U40" s="315"/>
      <c r="V40" s="315"/>
      <c r="W40" s="316"/>
      <c r="X40" s="315"/>
      <c r="Y40" s="315"/>
      <c r="Z40" s="315"/>
      <c r="AA40" s="316"/>
    </row>
    <row r="41" spans="1:27" x14ac:dyDescent="0.2">
      <c r="A41" s="439">
        <v>20</v>
      </c>
      <c r="B41" s="439" t="s">
        <v>65</v>
      </c>
      <c r="C41" s="490"/>
      <c r="D41" s="440" t="s">
        <v>205</v>
      </c>
      <c r="E41" s="440"/>
      <c r="F41" s="440"/>
      <c r="G41" s="441">
        <f>D38+E38+F38+G38</f>
        <v>570157</v>
      </c>
      <c r="H41" s="442" t="s">
        <v>206</v>
      </c>
      <c r="I41" s="443"/>
      <c r="J41" s="443"/>
      <c r="K41" s="441">
        <f>SUM(H38:K38)</f>
        <v>80257</v>
      </c>
      <c r="L41" s="442" t="s">
        <v>207</v>
      </c>
      <c r="M41" s="443"/>
      <c r="N41" s="443"/>
      <c r="O41" s="441">
        <f>SUM(L38:O38)</f>
        <v>153638</v>
      </c>
      <c r="P41" s="442" t="s">
        <v>208</v>
      </c>
      <c r="Q41" s="443"/>
      <c r="R41" s="443"/>
      <c r="S41" s="444">
        <f>SUM(P38:S38)</f>
        <v>80257</v>
      </c>
      <c r="T41" s="445" t="s">
        <v>208</v>
      </c>
      <c r="U41" s="443"/>
      <c r="V41" s="443"/>
      <c r="W41" s="446">
        <f>SUM(T38:W38)</f>
        <v>153638</v>
      </c>
      <c r="X41" s="442" t="s">
        <v>199</v>
      </c>
      <c r="Y41" s="443"/>
      <c r="Z41" s="443"/>
      <c r="AA41" s="446">
        <f>SUM(X38:AA38)</f>
        <v>102367</v>
      </c>
    </row>
    <row r="42" spans="1:27" x14ac:dyDescent="0.2">
      <c r="D42" s="283"/>
      <c r="E42" s="283"/>
      <c r="F42" s="283"/>
      <c r="G42" s="283"/>
      <c r="H42" s="283"/>
      <c r="I42" s="283"/>
      <c r="J42" s="283"/>
      <c r="K42" s="283"/>
      <c r="L42" s="283"/>
      <c r="Y42" s="260">
        <f ca="1">NOW()</f>
        <v>45324.357123958303</v>
      </c>
      <c r="Z42" s="13">
        <f ca="1">NOW()</f>
        <v>45324.357123958303</v>
      </c>
    </row>
    <row r="46" spans="1:27" x14ac:dyDescent="0.2">
      <c r="D46" s="7"/>
    </row>
    <row r="50" spans="5:5" x14ac:dyDescent="0.2">
      <c r="E50" s="261"/>
    </row>
  </sheetData>
  <phoneticPr fontId="17" type="noConversion"/>
  <pageMargins left="0.25" right="0.25" top="0.75" bottom="0.75" header="0.3" footer="0.3"/>
  <pageSetup fitToWidth="0" orientation="landscape" r:id="rId1"/>
  <colBreaks count="1" manualBreakCount="1">
    <brk id="19"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W116"/>
  <sheetViews>
    <sheetView view="pageLayout" zoomScaleNormal="100" workbookViewId="0">
      <selection activeCell="Z23" sqref="Z23"/>
    </sheetView>
  </sheetViews>
  <sheetFormatPr defaultColWidth="8.88671875" defaultRowHeight="11.25" x14ac:dyDescent="0.2"/>
  <cols>
    <col min="1" max="1" width="6" style="23" customWidth="1"/>
    <col min="2" max="2" width="2.44140625" style="23" customWidth="1"/>
    <col min="3" max="3" width="8.88671875" style="23"/>
    <col min="4" max="5" width="0.44140625" style="23" customWidth="1"/>
    <col min="6" max="6" width="8.88671875" style="23"/>
    <col min="7" max="7" width="0.5546875" style="23" customWidth="1"/>
    <col min="8" max="8" width="1.44140625" style="23" customWidth="1"/>
    <col min="9" max="9" width="8.88671875" style="23"/>
    <col min="10" max="10" width="0.6640625" style="23" customWidth="1"/>
    <col min="11" max="11" width="1.44140625" style="23" customWidth="1"/>
    <col min="12" max="12" width="8.88671875" style="23"/>
    <col min="13" max="13" width="0.6640625" style="23" customWidth="1"/>
    <col min="14" max="14" width="1.44140625" style="23" customWidth="1"/>
    <col min="15" max="15" width="8.88671875" style="23"/>
    <col min="16" max="16" width="0.6640625" style="23" customWidth="1"/>
    <col min="17" max="17" width="1.44140625" style="23" customWidth="1"/>
    <col min="18" max="18" width="8.88671875" style="23"/>
    <col min="19" max="19" width="0.6640625" style="23" customWidth="1"/>
    <col min="20" max="20" width="1.44140625" style="23" customWidth="1"/>
    <col min="21" max="21" width="8.88671875" style="23"/>
    <col min="22" max="22" width="0.6640625" style="23" customWidth="1"/>
    <col min="23" max="23" width="2.6640625" style="23" customWidth="1"/>
    <col min="24" max="16384" width="8.88671875" style="23"/>
  </cols>
  <sheetData>
    <row r="1" spans="2:23" ht="4.5" customHeight="1" x14ac:dyDescent="0.2"/>
    <row r="2" spans="2:23" x14ac:dyDescent="0.2">
      <c r="B2" s="536" t="s">
        <v>209</v>
      </c>
      <c r="C2" s="537"/>
      <c r="D2" s="537"/>
      <c r="E2" s="537"/>
      <c r="F2" s="537"/>
      <c r="G2" s="537"/>
      <c r="H2" s="537"/>
      <c r="I2" s="537"/>
      <c r="J2" s="537"/>
      <c r="K2" s="537"/>
      <c r="L2" s="537"/>
      <c r="M2" s="537"/>
      <c r="N2" s="537"/>
      <c r="O2" s="537"/>
      <c r="P2" s="537"/>
      <c r="Q2" s="537"/>
      <c r="R2" s="537"/>
      <c r="S2" s="537"/>
      <c r="T2" s="537"/>
      <c r="U2" s="537"/>
      <c r="V2" s="538"/>
      <c r="W2" s="24"/>
    </row>
    <row r="3" spans="2:23" x14ac:dyDescent="0.2">
      <c r="B3" s="536" t="s">
        <v>210</v>
      </c>
      <c r="C3" s="537"/>
      <c r="D3" s="537"/>
      <c r="E3" s="537"/>
      <c r="F3" s="537"/>
      <c r="G3" s="537"/>
      <c r="H3" s="537"/>
      <c r="I3" s="537"/>
      <c r="J3" s="537"/>
      <c r="K3" s="537"/>
      <c r="L3" s="537"/>
      <c r="M3" s="537"/>
      <c r="N3" s="537"/>
      <c r="O3" s="537"/>
      <c r="P3" s="537"/>
      <c r="Q3" s="537"/>
      <c r="R3" s="537"/>
      <c r="S3" s="537"/>
      <c r="T3" s="537"/>
      <c r="U3" s="537"/>
      <c r="V3" s="538"/>
      <c r="W3" s="24"/>
    </row>
    <row r="4" spans="2:23" x14ac:dyDescent="0.2">
      <c r="B4" s="41"/>
      <c r="C4" s="548" t="s">
        <v>211</v>
      </c>
      <c r="D4" s="515"/>
      <c r="E4" s="42"/>
      <c r="F4" s="548" t="s">
        <v>212</v>
      </c>
      <c r="G4" s="514"/>
      <c r="H4" s="536" t="s">
        <v>213</v>
      </c>
      <c r="I4" s="537"/>
      <c r="J4" s="537"/>
      <c r="K4" s="537"/>
      <c r="L4" s="537"/>
      <c r="M4" s="538"/>
      <c r="N4" s="547" t="s">
        <v>214</v>
      </c>
      <c r="O4" s="547"/>
      <c r="P4" s="547"/>
      <c r="Q4" s="547"/>
      <c r="R4" s="547"/>
      <c r="S4" s="547"/>
      <c r="T4" s="547"/>
      <c r="U4" s="547"/>
      <c r="V4" s="550"/>
      <c r="W4" s="24"/>
    </row>
    <row r="5" spans="2:23" ht="33.75" customHeight="1" x14ac:dyDescent="0.2">
      <c r="B5" s="41"/>
      <c r="C5" s="549"/>
      <c r="D5" s="516"/>
      <c r="E5" s="41"/>
      <c r="F5" s="549"/>
      <c r="G5" s="514"/>
      <c r="H5" s="42"/>
      <c r="I5" s="43" t="s">
        <v>215</v>
      </c>
      <c r="J5" s="514"/>
      <c r="K5" s="514"/>
      <c r="L5" s="43" t="s">
        <v>216</v>
      </c>
      <c r="M5" s="514"/>
      <c r="N5" s="42"/>
      <c r="O5" s="43" t="s">
        <v>215</v>
      </c>
      <c r="P5" s="514"/>
      <c r="Q5" s="514"/>
      <c r="R5" s="43" t="s">
        <v>216</v>
      </c>
      <c r="S5" s="514"/>
      <c r="T5" s="514"/>
      <c r="U5" s="43" t="s">
        <v>65</v>
      </c>
      <c r="V5" s="516"/>
    </row>
    <row r="6" spans="2:23" x14ac:dyDescent="0.2">
      <c r="B6" s="44"/>
      <c r="C6" s="522" t="s">
        <v>217</v>
      </c>
      <c r="D6" s="45"/>
      <c r="E6" s="44"/>
      <c r="F6" s="522" t="s">
        <v>218</v>
      </c>
      <c r="G6" s="513"/>
      <c r="H6" s="44"/>
      <c r="I6" s="522" t="s">
        <v>219</v>
      </c>
      <c r="J6" s="513"/>
      <c r="K6" s="513"/>
      <c r="L6" s="522" t="s">
        <v>220</v>
      </c>
      <c r="M6" s="513"/>
      <c r="N6" s="44"/>
      <c r="O6" s="522" t="s">
        <v>221</v>
      </c>
      <c r="P6" s="513"/>
      <c r="Q6" s="513"/>
      <c r="R6" s="522" t="s">
        <v>222</v>
      </c>
      <c r="S6" s="513"/>
      <c r="T6" s="513"/>
      <c r="U6" s="522" t="s">
        <v>223</v>
      </c>
      <c r="V6" s="45"/>
    </row>
    <row r="7" spans="2:23" ht="3" customHeight="1" x14ac:dyDescent="0.2">
      <c r="B7" s="41"/>
      <c r="C7" s="514"/>
      <c r="D7" s="514"/>
      <c r="E7" s="514"/>
      <c r="F7" s="514"/>
      <c r="G7" s="514"/>
      <c r="H7" s="514"/>
      <c r="I7" s="514"/>
      <c r="J7" s="514"/>
      <c r="K7" s="514"/>
      <c r="L7" s="514"/>
      <c r="M7" s="514"/>
      <c r="N7" s="514"/>
      <c r="O7" s="514"/>
      <c r="P7" s="514"/>
      <c r="Q7" s="514"/>
      <c r="R7" s="514"/>
      <c r="S7" s="514"/>
      <c r="T7" s="514"/>
      <c r="U7" s="514"/>
      <c r="V7" s="516"/>
    </row>
    <row r="8" spans="2:23" x14ac:dyDescent="0.2">
      <c r="B8" s="41">
        <v>1</v>
      </c>
      <c r="C8" s="55" t="s">
        <v>224</v>
      </c>
      <c r="D8" s="514"/>
      <c r="E8" s="514"/>
      <c r="F8" s="55" t="s">
        <v>225</v>
      </c>
      <c r="G8" s="514"/>
      <c r="H8" s="514" t="s">
        <v>226</v>
      </c>
      <c r="I8" s="46"/>
      <c r="J8" s="514"/>
      <c r="K8" s="514" t="s">
        <v>226</v>
      </c>
      <c r="L8" s="46"/>
      <c r="M8" s="514"/>
      <c r="N8" s="514" t="s">
        <v>226</v>
      </c>
      <c r="O8" s="56">
        <f>'Period Budget'!D38</f>
        <v>236126</v>
      </c>
      <c r="P8" s="514"/>
      <c r="Q8" s="514" t="s">
        <v>226</v>
      </c>
      <c r="R8" s="56">
        <f>'Period Budget'!G41-O8</f>
        <v>334031</v>
      </c>
      <c r="S8" s="514"/>
      <c r="T8" s="514" t="s">
        <v>226</v>
      </c>
      <c r="U8" s="153">
        <f>O8+R8</f>
        <v>570157</v>
      </c>
      <c r="V8" s="516"/>
    </row>
    <row r="9" spans="2:23" ht="3" customHeight="1" x14ac:dyDescent="0.2">
      <c r="B9" s="41"/>
      <c r="C9" s="514"/>
      <c r="D9" s="514"/>
      <c r="E9" s="514"/>
      <c r="F9" s="514"/>
      <c r="G9" s="514"/>
      <c r="H9" s="514"/>
      <c r="I9" s="514"/>
      <c r="J9" s="514"/>
      <c r="K9" s="514"/>
      <c r="L9" s="514"/>
      <c r="M9" s="514"/>
      <c r="N9" s="514"/>
      <c r="O9" s="514"/>
      <c r="P9" s="514"/>
      <c r="Q9" s="514"/>
      <c r="R9" s="514"/>
      <c r="S9" s="514"/>
      <c r="T9" s="514"/>
      <c r="U9" s="514"/>
      <c r="V9" s="516"/>
    </row>
    <row r="10" spans="2:23" ht="3" customHeight="1" x14ac:dyDescent="0.2">
      <c r="B10" s="41"/>
      <c r="C10" s="514"/>
      <c r="D10" s="514"/>
      <c r="E10" s="514"/>
      <c r="F10" s="514"/>
      <c r="G10" s="514"/>
      <c r="H10" s="514"/>
      <c r="I10" s="514"/>
      <c r="J10" s="514"/>
      <c r="K10" s="514"/>
      <c r="L10" s="514"/>
      <c r="M10" s="514"/>
      <c r="N10" s="514"/>
      <c r="O10" s="514"/>
      <c r="P10" s="514"/>
      <c r="Q10" s="514"/>
      <c r="R10" s="514"/>
      <c r="S10" s="514"/>
      <c r="T10" s="514"/>
      <c r="U10" s="514"/>
      <c r="V10" s="516"/>
    </row>
    <row r="11" spans="2:23" x14ac:dyDescent="0.2">
      <c r="B11" s="41">
        <v>2</v>
      </c>
      <c r="C11" s="46"/>
      <c r="D11" s="514"/>
      <c r="E11" s="514"/>
      <c r="F11" s="47"/>
      <c r="G11" s="514"/>
      <c r="H11" s="514"/>
      <c r="I11" s="46"/>
      <c r="J11" s="514"/>
      <c r="K11" s="514"/>
      <c r="L11" s="46"/>
      <c r="M11" s="514"/>
      <c r="N11" s="514"/>
      <c r="O11" s="46"/>
      <c r="P11" s="514"/>
      <c r="Q11" s="514"/>
      <c r="R11" s="46"/>
      <c r="S11" s="514"/>
      <c r="T11" s="514"/>
      <c r="U11" s="46"/>
      <c r="V11" s="516"/>
    </row>
    <row r="12" spans="2:23" ht="3" customHeight="1" x14ac:dyDescent="0.2">
      <c r="B12" s="41"/>
      <c r="C12" s="514"/>
      <c r="D12" s="514"/>
      <c r="E12" s="514"/>
      <c r="F12" s="514"/>
      <c r="G12" s="514"/>
      <c r="H12" s="514"/>
      <c r="I12" s="514"/>
      <c r="J12" s="514"/>
      <c r="K12" s="514"/>
      <c r="L12" s="514"/>
      <c r="M12" s="514"/>
      <c r="N12" s="514"/>
      <c r="O12" s="514"/>
      <c r="P12" s="514"/>
      <c r="Q12" s="514"/>
      <c r="R12" s="514"/>
      <c r="S12" s="514"/>
      <c r="T12" s="514"/>
      <c r="U12" s="514"/>
      <c r="V12" s="516"/>
    </row>
    <row r="13" spans="2:23" ht="3" customHeight="1" x14ac:dyDescent="0.2">
      <c r="B13" s="41"/>
      <c r="C13" s="514"/>
      <c r="D13" s="514"/>
      <c r="E13" s="514"/>
      <c r="F13" s="514"/>
      <c r="G13" s="514"/>
      <c r="H13" s="514"/>
      <c r="I13" s="514"/>
      <c r="J13" s="514"/>
      <c r="K13" s="514"/>
      <c r="L13" s="514"/>
      <c r="M13" s="514"/>
      <c r="N13" s="514"/>
      <c r="O13" s="514"/>
      <c r="P13" s="514"/>
      <c r="Q13" s="514"/>
      <c r="R13" s="514"/>
      <c r="S13" s="514"/>
      <c r="T13" s="514"/>
      <c r="U13" s="514"/>
      <c r="V13" s="516"/>
    </row>
    <row r="14" spans="2:23" x14ac:dyDescent="0.2">
      <c r="B14" s="41">
        <v>3</v>
      </c>
      <c r="C14" s="46"/>
      <c r="D14" s="514"/>
      <c r="E14" s="514"/>
      <c r="F14" s="47"/>
      <c r="G14" s="514"/>
      <c r="H14" s="514"/>
      <c r="I14" s="46"/>
      <c r="J14" s="514"/>
      <c r="K14" s="514"/>
      <c r="L14" s="46"/>
      <c r="M14" s="514"/>
      <c r="N14" s="514"/>
      <c r="O14" s="46"/>
      <c r="P14" s="514"/>
      <c r="Q14" s="514"/>
      <c r="R14" s="46"/>
      <c r="S14" s="514"/>
      <c r="T14" s="514"/>
      <c r="U14" s="46"/>
      <c r="V14" s="516"/>
    </row>
    <row r="15" spans="2:23" ht="3" customHeight="1" x14ac:dyDescent="0.2">
      <c r="B15" s="41"/>
      <c r="C15" s="514"/>
      <c r="D15" s="514"/>
      <c r="E15" s="514"/>
      <c r="F15" s="514"/>
      <c r="G15" s="514"/>
      <c r="H15" s="514"/>
      <c r="I15" s="514"/>
      <c r="J15" s="514"/>
      <c r="K15" s="514"/>
      <c r="L15" s="514"/>
      <c r="M15" s="514"/>
      <c r="N15" s="514"/>
      <c r="O15" s="514"/>
      <c r="P15" s="514"/>
      <c r="Q15" s="514"/>
      <c r="R15" s="514"/>
      <c r="S15" s="514"/>
      <c r="T15" s="514"/>
      <c r="U15" s="514"/>
      <c r="V15" s="516"/>
    </row>
    <row r="16" spans="2:23" ht="2.25" customHeight="1" x14ac:dyDescent="0.2">
      <c r="B16" s="41"/>
      <c r="C16" s="514"/>
      <c r="D16" s="514"/>
      <c r="E16" s="514"/>
      <c r="F16" s="514"/>
      <c r="G16" s="514"/>
      <c r="H16" s="514"/>
      <c r="I16" s="514"/>
      <c r="J16" s="514"/>
      <c r="K16" s="514"/>
      <c r="L16" s="514"/>
      <c r="M16" s="514"/>
      <c r="N16" s="514"/>
      <c r="O16" s="514"/>
      <c r="P16" s="514"/>
      <c r="Q16" s="514"/>
      <c r="R16" s="514"/>
      <c r="S16" s="514"/>
      <c r="T16" s="514"/>
      <c r="U16" s="514"/>
      <c r="V16" s="516"/>
    </row>
    <row r="17" spans="2:23" x14ac:dyDescent="0.2">
      <c r="B17" s="41">
        <v>4</v>
      </c>
      <c r="C17" s="46"/>
      <c r="D17" s="514"/>
      <c r="E17" s="514"/>
      <c r="F17" s="47"/>
      <c r="G17" s="514"/>
      <c r="H17" s="514"/>
      <c r="I17" s="46"/>
      <c r="J17" s="514"/>
      <c r="K17" s="514"/>
      <c r="L17" s="46"/>
      <c r="M17" s="514"/>
      <c r="N17" s="514"/>
      <c r="O17" s="46"/>
      <c r="P17" s="514"/>
      <c r="Q17" s="514"/>
      <c r="R17" s="46"/>
      <c r="S17" s="514"/>
      <c r="T17" s="514"/>
      <c r="U17" s="46"/>
      <c r="V17" s="516"/>
    </row>
    <row r="18" spans="2:23" ht="3" customHeight="1" x14ac:dyDescent="0.2">
      <c r="B18" s="41"/>
      <c r="C18" s="514"/>
      <c r="D18" s="514"/>
      <c r="E18" s="514"/>
      <c r="F18" s="514"/>
      <c r="G18" s="514"/>
      <c r="H18" s="514"/>
      <c r="I18" s="514"/>
      <c r="J18" s="514"/>
      <c r="K18" s="514"/>
      <c r="L18" s="514"/>
      <c r="M18" s="514"/>
      <c r="N18" s="514"/>
      <c r="O18" s="514"/>
      <c r="P18" s="514"/>
      <c r="Q18" s="514"/>
      <c r="R18" s="514"/>
      <c r="S18" s="514"/>
      <c r="T18" s="514"/>
      <c r="U18" s="514"/>
      <c r="V18" s="516"/>
    </row>
    <row r="19" spans="2:23" ht="3" customHeight="1" x14ac:dyDescent="0.2">
      <c r="B19" s="41"/>
      <c r="C19" s="514"/>
      <c r="D19" s="514"/>
      <c r="E19" s="514"/>
      <c r="F19" s="514"/>
      <c r="G19" s="514"/>
      <c r="H19" s="514"/>
      <c r="I19" s="514"/>
      <c r="J19" s="514"/>
      <c r="K19" s="514"/>
      <c r="L19" s="514"/>
      <c r="M19" s="514"/>
      <c r="N19" s="514"/>
      <c r="O19" s="514"/>
      <c r="P19" s="514"/>
      <c r="Q19" s="514"/>
      <c r="R19" s="514"/>
      <c r="S19" s="514"/>
      <c r="T19" s="514"/>
      <c r="U19" s="514"/>
      <c r="V19" s="516"/>
    </row>
    <row r="20" spans="2:23" x14ac:dyDescent="0.2">
      <c r="B20" s="41">
        <v>5</v>
      </c>
      <c r="C20" s="43" t="s">
        <v>227</v>
      </c>
      <c r="D20" s="514"/>
      <c r="E20" s="514"/>
      <c r="F20" s="47"/>
      <c r="G20" s="514"/>
      <c r="H20" s="514" t="s">
        <v>226</v>
      </c>
      <c r="I20" s="46"/>
      <c r="J20" s="514"/>
      <c r="K20" s="514" t="s">
        <v>226</v>
      </c>
      <c r="L20" s="46"/>
      <c r="M20" s="514"/>
      <c r="N20" s="514" t="s">
        <v>226</v>
      </c>
      <c r="O20" s="153">
        <f>O8</f>
        <v>236126</v>
      </c>
      <c r="P20" s="514"/>
      <c r="Q20" s="514" t="s">
        <v>226</v>
      </c>
      <c r="R20" s="153">
        <f>R8</f>
        <v>334031</v>
      </c>
      <c r="S20" s="514"/>
      <c r="T20" s="514" t="s">
        <v>226</v>
      </c>
      <c r="U20" s="153">
        <f>U8</f>
        <v>570157</v>
      </c>
      <c r="V20" s="516"/>
    </row>
    <row r="21" spans="2:23" ht="3.75" customHeight="1" x14ac:dyDescent="0.2">
      <c r="B21" s="44"/>
      <c r="C21" s="513"/>
      <c r="D21" s="513"/>
      <c r="E21" s="513"/>
      <c r="F21" s="513"/>
      <c r="G21" s="513"/>
      <c r="H21" s="513"/>
      <c r="I21" s="513"/>
      <c r="J21" s="513"/>
      <c r="K21" s="513"/>
      <c r="L21" s="513"/>
      <c r="M21" s="513"/>
      <c r="N21" s="513"/>
      <c r="O21" s="513"/>
      <c r="P21" s="513"/>
      <c r="Q21" s="513"/>
      <c r="R21" s="513"/>
      <c r="S21" s="513"/>
      <c r="T21" s="513"/>
      <c r="U21" s="513"/>
      <c r="V21" s="45"/>
    </row>
    <row r="22" spans="2:23" ht="16.5" customHeight="1" x14ac:dyDescent="0.2">
      <c r="B22" s="536" t="s">
        <v>228</v>
      </c>
      <c r="C22" s="539"/>
      <c r="D22" s="539"/>
      <c r="E22" s="539"/>
      <c r="F22" s="539"/>
      <c r="G22" s="539"/>
      <c r="H22" s="539"/>
      <c r="I22" s="539"/>
      <c r="J22" s="539"/>
      <c r="K22" s="539"/>
      <c r="L22" s="539"/>
      <c r="M22" s="539"/>
      <c r="N22" s="539"/>
      <c r="O22" s="539"/>
      <c r="P22" s="539"/>
      <c r="Q22" s="539"/>
      <c r="R22" s="539"/>
      <c r="S22" s="539"/>
      <c r="T22" s="539"/>
      <c r="U22" s="539"/>
      <c r="V22" s="540"/>
      <c r="W22" s="25"/>
    </row>
    <row r="23" spans="2:23" x14ac:dyDescent="0.2">
      <c r="B23" s="41">
        <v>6</v>
      </c>
      <c r="C23" s="544" t="s">
        <v>229</v>
      </c>
      <c r="D23" s="544"/>
      <c r="E23" s="544"/>
      <c r="F23" s="544"/>
      <c r="G23" s="545"/>
      <c r="H23" s="547" t="s">
        <v>230</v>
      </c>
      <c r="I23" s="547"/>
      <c r="J23" s="547"/>
      <c r="K23" s="547"/>
      <c r="L23" s="547"/>
      <c r="M23" s="547"/>
      <c r="N23" s="547"/>
      <c r="O23" s="547"/>
      <c r="P23" s="547"/>
      <c r="Q23" s="547"/>
      <c r="R23" s="547"/>
      <c r="S23" s="547"/>
      <c r="T23" s="42"/>
      <c r="U23" s="43" t="s">
        <v>65</v>
      </c>
      <c r="V23" s="516"/>
    </row>
    <row r="24" spans="2:23" ht="9" customHeight="1" x14ac:dyDescent="0.2">
      <c r="B24" s="41"/>
      <c r="C24" s="525"/>
      <c r="D24" s="525"/>
      <c r="E24" s="525"/>
      <c r="F24" s="525"/>
      <c r="G24" s="546"/>
      <c r="H24" s="48" t="s">
        <v>231</v>
      </c>
      <c r="I24" s="514"/>
      <c r="J24" s="514"/>
      <c r="K24" s="48" t="s">
        <v>232</v>
      </c>
      <c r="L24" s="514"/>
      <c r="M24" s="514"/>
      <c r="N24" s="48" t="s">
        <v>233</v>
      </c>
      <c r="O24" s="514"/>
      <c r="P24" s="514"/>
      <c r="Q24" s="48" t="s">
        <v>234</v>
      </c>
      <c r="R24" s="514"/>
      <c r="S24" s="514"/>
      <c r="T24" s="49"/>
      <c r="U24" s="50" t="s">
        <v>235</v>
      </c>
      <c r="V24" s="516"/>
    </row>
    <row r="25" spans="2:23" x14ac:dyDescent="0.2">
      <c r="B25" s="41"/>
      <c r="C25" s="525"/>
      <c r="D25" s="525"/>
      <c r="E25" s="525"/>
      <c r="F25" s="525"/>
      <c r="G25" s="546"/>
      <c r="H25" s="514"/>
      <c r="I25" s="209" t="s">
        <v>215</v>
      </c>
      <c r="J25" s="514"/>
      <c r="K25" s="514"/>
      <c r="L25" s="209" t="s">
        <v>216</v>
      </c>
      <c r="M25" s="514"/>
      <c r="N25" s="514"/>
      <c r="O25" s="209" t="s">
        <v>236</v>
      </c>
      <c r="P25" s="514"/>
      <c r="Q25" s="514"/>
      <c r="R25" s="209" t="s">
        <v>237</v>
      </c>
      <c r="S25" s="514"/>
      <c r="T25" s="41"/>
      <c r="U25" s="514"/>
      <c r="V25" s="516"/>
    </row>
    <row r="26" spans="2:23" ht="2.25" customHeight="1" x14ac:dyDescent="0.2">
      <c r="B26" s="44"/>
      <c r="C26" s="529"/>
      <c r="D26" s="529"/>
      <c r="E26" s="529"/>
      <c r="F26" s="529"/>
      <c r="G26" s="529"/>
      <c r="H26" s="513"/>
      <c r="I26" s="513"/>
      <c r="J26" s="513"/>
      <c r="K26" s="513"/>
      <c r="L26" s="513"/>
      <c r="M26" s="513"/>
      <c r="N26" s="513"/>
      <c r="O26" s="513"/>
      <c r="P26" s="513"/>
      <c r="Q26" s="513"/>
      <c r="R26" s="513"/>
      <c r="S26" s="513"/>
      <c r="T26" s="513"/>
      <c r="U26" s="513"/>
      <c r="V26" s="45"/>
    </row>
    <row r="27" spans="2:23" ht="2.25" customHeight="1" x14ac:dyDescent="0.2">
      <c r="B27" s="41"/>
      <c r="C27" s="544"/>
      <c r="D27" s="544"/>
      <c r="E27" s="544"/>
      <c r="F27" s="544"/>
      <c r="G27" s="544"/>
      <c r="H27" s="514"/>
      <c r="I27" s="514"/>
      <c r="J27" s="514"/>
      <c r="K27" s="514"/>
      <c r="L27" s="514"/>
      <c r="M27" s="514"/>
      <c r="N27" s="514"/>
      <c r="O27" s="514"/>
      <c r="P27" s="514"/>
      <c r="Q27" s="514"/>
      <c r="R27" s="514"/>
      <c r="S27" s="514"/>
      <c r="T27" s="514"/>
      <c r="U27" s="514"/>
      <c r="V27" s="516"/>
    </row>
    <row r="28" spans="2:23" ht="9" customHeight="1" x14ac:dyDescent="0.2">
      <c r="B28" s="41"/>
      <c r="C28" s="525" t="s">
        <v>238</v>
      </c>
      <c r="D28" s="525"/>
      <c r="E28" s="525"/>
      <c r="F28" s="525"/>
      <c r="G28" s="525"/>
      <c r="H28" s="514" t="s">
        <v>226</v>
      </c>
      <c r="I28" s="56">
        <f>'Period Budget'!$D12</f>
        <v>0</v>
      </c>
      <c r="J28" s="514"/>
      <c r="K28" s="514" t="s">
        <v>226</v>
      </c>
      <c r="L28" s="56">
        <f>'Period Budget'!$E12+'Period Budget'!$F12+'Period Budget'!$G12</f>
        <v>242615</v>
      </c>
      <c r="M28" s="514"/>
      <c r="N28" s="514" t="s">
        <v>226</v>
      </c>
      <c r="O28" s="46"/>
      <c r="P28" s="514"/>
      <c r="Q28" s="514" t="s">
        <v>226</v>
      </c>
      <c r="R28" s="46"/>
      <c r="S28" s="514"/>
      <c r="T28" s="514" t="s">
        <v>226</v>
      </c>
      <c r="U28" s="153">
        <f>I28+L28</f>
        <v>242615</v>
      </c>
      <c r="V28" s="516"/>
    </row>
    <row r="29" spans="2:23" ht="3" customHeight="1" x14ac:dyDescent="0.2">
      <c r="B29" s="41"/>
      <c r="C29" s="514"/>
      <c r="D29" s="514"/>
      <c r="E29" s="514"/>
      <c r="F29" s="514"/>
      <c r="G29" s="514"/>
      <c r="H29" s="514"/>
      <c r="I29" s="514"/>
      <c r="J29" s="514"/>
      <c r="K29" s="514"/>
      <c r="L29" s="514"/>
      <c r="M29" s="514"/>
      <c r="N29" s="514"/>
      <c r="O29" s="514"/>
      <c r="P29" s="514"/>
      <c r="Q29" s="514"/>
      <c r="R29" s="514"/>
      <c r="S29" s="514"/>
      <c r="T29" s="514"/>
      <c r="U29" s="154"/>
      <c r="V29" s="516"/>
    </row>
    <row r="30" spans="2:23" ht="3" customHeight="1" x14ac:dyDescent="0.2">
      <c r="B30" s="41"/>
      <c r="C30" s="514"/>
      <c r="D30" s="514"/>
      <c r="E30" s="514"/>
      <c r="F30" s="514"/>
      <c r="G30" s="514"/>
      <c r="H30" s="514"/>
      <c r="I30" s="514"/>
      <c r="J30" s="514"/>
      <c r="K30" s="514"/>
      <c r="L30" s="514"/>
      <c r="M30" s="514"/>
      <c r="N30" s="514"/>
      <c r="O30" s="514"/>
      <c r="P30" s="514"/>
      <c r="Q30" s="514"/>
      <c r="R30" s="514"/>
      <c r="S30" s="514"/>
      <c r="T30" s="514"/>
      <c r="U30" s="154"/>
      <c r="V30" s="516"/>
    </row>
    <row r="31" spans="2:23" x14ac:dyDescent="0.2">
      <c r="B31" s="41"/>
      <c r="C31" s="525" t="s">
        <v>239</v>
      </c>
      <c r="D31" s="525"/>
      <c r="E31" s="525"/>
      <c r="F31" s="525"/>
      <c r="G31" s="525"/>
      <c r="H31" s="514" t="s">
        <v>226</v>
      </c>
      <c r="I31" s="56">
        <f>'Period Budget'!D17</f>
        <v>0</v>
      </c>
      <c r="J31" s="514"/>
      <c r="K31" s="514"/>
      <c r="L31" s="56">
        <f>'Period Budget'!$E17+'Period Budget'!$F17+'Period Budget'!$G17</f>
        <v>27658</v>
      </c>
      <c r="M31" s="514"/>
      <c r="N31" s="514"/>
      <c r="O31" s="46"/>
      <c r="P31" s="514"/>
      <c r="Q31" s="514"/>
      <c r="R31" s="46"/>
      <c r="S31" s="514"/>
      <c r="T31" s="514"/>
      <c r="U31" s="153">
        <f>I31+L31</f>
        <v>27658</v>
      </c>
      <c r="V31" s="516"/>
    </row>
    <row r="32" spans="2:23" ht="2.25" customHeight="1" x14ac:dyDescent="0.2">
      <c r="B32" s="41"/>
      <c r="C32" s="514"/>
      <c r="D32" s="514"/>
      <c r="E32" s="514"/>
      <c r="F32" s="514"/>
      <c r="G32" s="514"/>
      <c r="H32" s="514"/>
      <c r="I32" s="514"/>
      <c r="J32" s="514"/>
      <c r="K32" s="514"/>
      <c r="L32" s="514"/>
      <c r="M32" s="514"/>
      <c r="N32" s="514"/>
      <c r="O32" s="514"/>
      <c r="P32" s="514"/>
      <c r="Q32" s="514"/>
      <c r="R32" s="514"/>
      <c r="S32" s="514"/>
      <c r="T32" s="514"/>
      <c r="U32" s="154"/>
      <c r="V32" s="516"/>
    </row>
    <row r="33" spans="2:22" ht="2.25" customHeight="1" x14ac:dyDescent="0.2">
      <c r="B33" s="41"/>
      <c r="C33" s="514"/>
      <c r="D33" s="514"/>
      <c r="E33" s="514"/>
      <c r="F33" s="514"/>
      <c r="G33" s="514"/>
      <c r="H33" s="514"/>
      <c r="I33" s="514"/>
      <c r="J33" s="514"/>
      <c r="K33" s="514"/>
      <c r="L33" s="514"/>
      <c r="M33" s="514"/>
      <c r="N33" s="514"/>
      <c r="O33" s="514"/>
      <c r="P33" s="514"/>
      <c r="Q33" s="514"/>
      <c r="R33" s="514"/>
      <c r="S33" s="514"/>
      <c r="T33" s="514"/>
      <c r="U33" s="154"/>
      <c r="V33" s="516"/>
    </row>
    <row r="34" spans="2:22" x14ac:dyDescent="0.2">
      <c r="B34" s="41"/>
      <c r="C34" s="525" t="s">
        <v>240</v>
      </c>
      <c r="D34" s="525"/>
      <c r="E34" s="525"/>
      <c r="F34" s="525"/>
      <c r="G34" s="525"/>
      <c r="H34" s="514" t="s">
        <v>226</v>
      </c>
      <c r="I34" s="56">
        <f>'Period Budget'!D22</f>
        <v>131158</v>
      </c>
      <c r="J34" s="514"/>
      <c r="K34" s="514"/>
      <c r="L34" s="56">
        <f>'Period Budget'!$E22+'Period Budget'!$F22+'Period Budget'!$G2</f>
        <v>2926</v>
      </c>
      <c r="M34" s="514"/>
      <c r="N34" s="514"/>
      <c r="O34" s="46"/>
      <c r="P34" s="514"/>
      <c r="Q34" s="514"/>
      <c r="R34" s="46"/>
      <c r="S34" s="514"/>
      <c r="T34" s="514"/>
      <c r="U34" s="153">
        <f>I34+L34</f>
        <v>134084</v>
      </c>
      <c r="V34" s="516"/>
    </row>
    <row r="35" spans="2:22" ht="2.25" customHeight="1" x14ac:dyDescent="0.2">
      <c r="B35" s="41"/>
      <c r="C35" s="514"/>
      <c r="D35" s="514"/>
      <c r="E35" s="514"/>
      <c r="F35" s="514"/>
      <c r="G35" s="514"/>
      <c r="H35" s="514"/>
      <c r="I35" s="514"/>
      <c r="J35" s="514"/>
      <c r="K35" s="514"/>
      <c r="L35" s="514"/>
      <c r="M35" s="514"/>
      <c r="N35" s="514"/>
      <c r="O35" s="514"/>
      <c r="P35" s="514"/>
      <c r="Q35" s="514"/>
      <c r="R35" s="514"/>
      <c r="S35" s="514"/>
      <c r="T35" s="514"/>
      <c r="U35" s="154"/>
      <c r="V35" s="516"/>
    </row>
    <row r="36" spans="2:22" ht="2.25" customHeight="1" x14ac:dyDescent="0.2">
      <c r="B36" s="41"/>
      <c r="C36" s="514"/>
      <c r="D36" s="514"/>
      <c r="E36" s="514"/>
      <c r="F36" s="514"/>
      <c r="G36" s="514"/>
      <c r="H36" s="514"/>
      <c r="I36" s="514"/>
      <c r="J36" s="514"/>
      <c r="K36" s="514"/>
      <c r="L36" s="514"/>
      <c r="M36" s="514"/>
      <c r="N36" s="514"/>
      <c r="O36" s="514"/>
      <c r="P36" s="514"/>
      <c r="Q36" s="514"/>
      <c r="R36" s="514"/>
      <c r="S36" s="514"/>
      <c r="T36" s="514"/>
      <c r="U36" s="154"/>
      <c r="V36" s="516"/>
    </row>
    <row r="37" spans="2:22" x14ac:dyDescent="0.2">
      <c r="B37" s="41"/>
      <c r="C37" s="525" t="s">
        <v>241</v>
      </c>
      <c r="D37" s="525"/>
      <c r="E37" s="525"/>
      <c r="F37" s="525"/>
      <c r="G37" s="525"/>
      <c r="H37" s="514" t="s">
        <v>226</v>
      </c>
      <c r="I37" s="56">
        <f>'Period Budget'!D24</f>
        <v>0</v>
      </c>
      <c r="J37" s="514"/>
      <c r="K37" s="514"/>
      <c r="L37" s="56">
        <f>'Period Budget'!$E24+'Period Budget'!$F24+'Period Budget'!$G24</f>
        <v>0</v>
      </c>
      <c r="M37" s="514"/>
      <c r="N37" s="514"/>
      <c r="O37" s="46"/>
      <c r="P37" s="514"/>
      <c r="Q37" s="514"/>
      <c r="R37" s="46"/>
      <c r="S37" s="514"/>
      <c r="T37" s="514"/>
      <c r="U37" s="153">
        <f>I37+L37</f>
        <v>0</v>
      </c>
      <c r="V37" s="516"/>
    </row>
    <row r="38" spans="2:22" ht="2.25" customHeight="1" x14ac:dyDescent="0.2">
      <c r="B38" s="41"/>
      <c r="C38" s="514"/>
      <c r="D38" s="514"/>
      <c r="E38" s="514"/>
      <c r="F38" s="514"/>
      <c r="G38" s="514"/>
      <c r="H38" s="514"/>
      <c r="I38" s="514"/>
      <c r="J38" s="514"/>
      <c r="K38" s="514"/>
      <c r="L38" s="514"/>
      <c r="M38" s="514"/>
      <c r="N38" s="514"/>
      <c r="O38" s="514"/>
      <c r="P38" s="514"/>
      <c r="Q38" s="514"/>
      <c r="R38" s="514"/>
      <c r="S38" s="514"/>
      <c r="T38" s="514"/>
      <c r="U38" s="154"/>
      <c r="V38" s="516"/>
    </row>
    <row r="39" spans="2:22" ht="2.25" customHeight="1" x14ac:dyDescent="0.2">
      <c r="B39" s="41"/>
      <c r="C39" s="514"/>
      <c r="D39" s="514"/>
      <c r="E39" s="514"/>
      <c r="F39" s="514"/>
      <c r="G39" s="514"/>
      <c r="H39" s="514"/>
      <c r="I39" s="514"/>
      <c r="J39" s="514"/>
      <c r="K39" s="514"/>
      <c r="L39" s="514"/>
      <c r="M39" s="514"/>
      <c r="N39" s="514"/>
      <c r="O39" s="514"/>
      <c r="P39" s="514"/>
      <c r="Q39" s="514"/>
      <c r="R39" s="514"/>
      <c r="S39" s="514"/>
      <c r="T39" s="514"/>
      <c r="U39" s="154"/>
      <c r="V39" s="516"/>
    </row>
    <row r="40" spans="2:22" x14ac:dyDescent="0.2">
      <c r="B40" s="41"/>
      <c r="C40" s="525" t="s">
        <v>242</v>
      </c>
      <c r="D40" s="525"/>
      <c r="E40" s="525"/>
      <c r="F40" s="525"/>
      <c r="G40" s="525"/>
      <c r="H40" s="514" t="s">
        <v>226</v>
      </c>
      <c r="I40" s="56">
        <f>'Period Budget'!D26</f>
        <v>0</v>
      </c>
      <c r="J40" s="514"/>
      <c r="K40" s="514"/>
      <c r="L40" s="56">
        <f>'Period Budget'!$E26+'Period Budget'!$F26+'Period Budget'!$G26</f>
        <v>0</v>
      </c>
      <c r="M40" s="514"/>
      <c r="N40" s="514"/>
      <c r="O40" s="46"/>
      <c r="P40" s="514"/>
      <c r="Q40" s="514"/>
      <c r="R40" s="46"/>
      <c r="S40" s="514"/>
      <c r="T40" s="514"/>
      <c r="U40" s="153">
        <f>I40+L40</f>
        <v>0</v>
      </c>
      <c r="V40" s="516"/>
    </row>
    <row r="41" spans="2:22" ht="2.25" customHeight="1" x14ac:dyDescent="0.2">
      <c r="B41" s="41"/>
      <c r="C41" s="514"/>
      <c r="D41" s="514"/>
      <c r="E41" s="514"/>
      <c r="F41" s="514"/>
      <c r="G41" s="514"/>
      <c r="H41" s="514"/>
      <c r="I41" s="514"/>
      <c r="J41" s="514"/>
      <c r="K41" s="514"/>
      <c r="L41" s="514"/>
      <c r="M41" s="514"/>
      <c r="N41" s="514"/>
      <c r="O41" s="514"/>
      <c r="P41" s="514"/>
      <c r="Q41" s="514"/>
      <c r="R41" s="514"/>
      <c r="S41" s="514"/>
      <c r="T41" s="514"/>
      <c r="U41" s="154"/>
      <c r="V41" s="516"/>
    </row>
    <row r="42" spans="2:22" ht="2.25" customHeight="1" x14ac:dyDescent="0.2">
      <c r="B42" s="41"/>
      <c r="C42" s="514"/>
      <c r="D42" s="514"/>
      <c r="E42" s="514"/>
      <c r="F42" s="514"/>
      <c r="G42" s="514"/>
      <c r="H42" s="514"/>
      <c r="I42" s="514"/>
      <c r="J42" s="514"/>
      <c r="K42" s="514"/>
      <c r="L42" s="514"/>
      <c r="M42" s="514"/>
      <c r="N42" s="514"/>
      <c r="O42" s="514"/>
      <c r="P42" s="514"/>
      <c r="Q42" s="514"/>
      <c r="R42" s="514"/>
      <c r="S42" s="514"/>
      <c r="T42" s="514"/>
      <c r="U42" s="154"/>
      <c r="V42" s="516"/>
    </row>
    <row r="43" spans="2:22" x14ac:dyDescent="0.2">
      <c r="B43" s="41"/>
      <c r="C43" s="525" t="s">
        <v>243</v>
      </c>
      <c r="D43" s="525"/>
      <c r="E43" s="525"/>
      <c r="F43" s="525"/>
      <c r="G43" s="525"/>
      <c r="H43" s="514" t="s">
        <v>226</v>
      </c>
      <c r="I43" s="56">
        <f>'Period Budget'!D28</f>
        <v>104968</v>
      </c>
      <c r="J43" s="514"/>
      <c r="K43" s="514"/>
      <c r="L43" s="56">
        <f>'Period Budget'!$E28+'Period Budget'!$F28+'Period Budget'!$G28</f>
        <v>9000</v>
      </c>
      <c r="M43" s="514"/>
      <c r="N43" s="514"/>
      <c r="O43" s="46"/>
      <c r="P43" s="514"/>
      <c r="Q43" s="514"/>
      <c r="R43" s="46"/>
      <c r="S43" s="514"/>
      <c r="T43" s="514"/>
      <c r="U43" s="153">
        <f>I43+L43</f>
        <v>113968</v>
      </c>
      <c r="V43" s="516"/>
    </row>
    <row r="44" spans="2:22" ht="2.25" customHeight="1" x14ac:dyDescent="0.2">
      <c r="B44" s="41"/>
      <c r="C44" s="514"/>
      <c r="D44" s="514"/>
      <c r="E44" s="514"/>
      <c r="F44" s="514"/>
      <c r="G44" s="514"/>
      <c r="H44" s="514"/>
      <c r="I44" s="514"/>
      <c r="J44" s="514"/>
      <c r="K44" s="514"/>
      <c r="L44" s="514"/>
      <c r="M44" s="514"/>
      <c r="N44" s="514"/>
      <c r="O44" s="514"/>
      <c r="P44" s="514"/>
      <c r="Q44" s="514"/>
      <c r="R44" s="514"/>
      <c r="S44" s="514"/>
      <c r="T44" s="514"/>
      <c r="U44" s="154"/>
      <c r="V44" s="516"/>
    </row>
    <row r="45" spans="2:22" ht="2.25" customHeight="1" x14ac:dyDescent="0.2">
      <c r="B45" s="41"/>
      <c r="C45" s="514"/>
      <c r="D45" s="514"/>
      <c r="E45" s="514"/>
      <c r="F45" s="514"/>
      <c r="G45" s="514"/>
      <c r="H45" s="514"/>
      <c r="I45" s="514"/>
      <c r="J45" s="514"/>
      <c r="K45" s="514"/>
      <c r="L45" s="514"/>
      <c r="M45" s="514"/>
      <c r="N45" s="514"/>
      <c r="O45" s="514"/>
      <c r="P45" s="514"/>
      <c r="Q45" s="514"/>
      <c r="R45" s="514"/>
      <c r="S45" s="514"/>
      <c r="T45" s="514"/>
      <c r="U45" s="154"/>
      <c r="V45" s="516"/>
    </row>
    <row r="46" spans="2:22" x14ac:dyDescent="0.2">
      <c r="B46" s="41"/>
      <c r="C46" s="525" t="s">
        <v>244</v>
      </c>
      <c r="D46" s="525"/>
      <c r="E46" s="525"/>
      <c r="F46" s="525"/>
      <c r="G46" s="525"/>
      <c r="H46" s="514" t="s">
        <v>226</v>
      </c>
      <c r="I46" s="46"/>
      <c r="J46" s="514"/>
      <c r="K46" s="514"/>
      <c r="L46" s="46"/>
      <c r="M46" s="514"/>
      <c r="N46" s="514"/>
      <c r="O46" s="46"/>
      <c r="P46" s="514"/>
      <c r="Q46" s="514"/>
      <c r="R46" s="46"/>
      <c r="S46" s="514"/>
      <c r="T46" s="514"/>
      <c r="U46" s="152"/>
      <c r="V46" s="516"/>
    </row>
    <row r="47" spans="2:22" ht="2.25" customHeight="1" x14ac:dyDescent="0.2">
      <c r="B47" s="41"/>
      <c r="C47" s="514"/>
      <c r="D47" s="514"/>
      <c r="E47" s="514"/>
      <c r="F47" s="514"/>
      <c r="G47" s="514"/>
      <c r="H47" s="514"/>
      <c r="I47" s="514"/>
      <c r="J47" s="514"/>
      <c r="K47" s="514"/>
      <c r="L47" s="514"/>
      <c r="M47" s="514"/>
      <c r="N47" s="514"/>
      <c r="O47" s="514"/>
      <c r="P47" s="514"/>
      <c r="Q47" s="514"/>
      <c r="R47" s="514"/>
      <c r="S47" s="514"/>
      <c r="T47" s="514"/>
      <c r="U47" s="154"/>
      <c r="V47" s="516"/>
    </row>
    <row r="48" spans="2:22" ht="3" customHeight="1" x14ac:dyDescent="0.2">
      <c r="B48" s="41"/>
      <c r="C48" s="514"/>
      <c r="D48" s="514"/>
      <c r="E48" s="514"/>
      <c r="F48" s="514"/>
      <c r="G48" s="514"/>
      <c r="H48" s="514"/>
      <c r="I48" s="514"/>
      <c r="J48" s="514"/>
      <c r="K48" s="514"/>
      <c r="L48" s="514"/>
      <c r="M48" s="514"/>
      <c r="N48" s="514"/>
      <c r="O48" s="514"/>
      <c r="P48" s="514"/>
      <c r="Q48" s="514"/>
      <c r="R48" s="514"/>
      <c r="S48" s="514"/>
      <c r="T48" s="514"/>
      <c r="U48" s="154"/>
      <c r="V48" s="516"/>
    </row>
    <row r="49" spans="2:22" x14ac:dyDescent="0.2">
      <c r="B49" s="41"/>
      <c r="C49" s="525" t="s">
        <v>245</v>
      </c>
      <c r="D49" s="525"/>
      <c r="E49" s="525"/>
      <c r="F49" s="525"/>
      <c r="G49" s="525"/>
      <c r="H49" s="514" t="s">
        <v>226</v>
      </c>
      <c r="I49" s="56">
        <f>'Period Budget'!D30</f>
        <v>0</v>
      </c>
      <c r="J49" s="514"/>
      <c r="K49" s="514"/>
      <c r="L49" s="56">
        <f>'Period Budget'!$E30+'Period Budget'!$F30+'Period Budget'!$G30</f>
        <v>0</v>
      </c>
      <c r="M49" s="514"/>
      <c r="N49" s="514"/>
      <c r="O49" s="46"/>
      <c r="P49" s="514"/>
      <c r="Q49" s="514"/>
      <c r="R49" s="46"/>
      <c r="S49" s="514"/>
      <c r="T49" s="514"/>
      <c r="U49" s="153">
        <f>I49+L49</f>
        <v>0</v>
      </c>
      <c r="V49" s="516"/>
    </row>
    <row r="50" spans="2:22" ht="2.25" customHeight="1" x14ac:dyDescent="0.2">
      <c r="B50" s="41"/>
      <c r="C50" s="525"/>
      <c r="D50" s="525"/>
      <c r="E50" s="525"/>
      <c r="F50" s="525"/>
      <c r="G50" s="525"/>
      <c r="H50" s="514"/>
      <c r="I50" s="514"/>
      <c r="J50" s="514"/>
      <c r="K50" s="514"/>
      <c r="L50" s="514"/>
      <c r="M50" s="514"/>
      <c r="N50" s="514"/>
      <c r="O50" s="514"/>
      <c r="P50" s="514"/>
      <c r="Q50" s="514"/>
      <c r="R50" s="514"/>
      <c r="S50" s="514"/>
      <c r="T50" s="514"/>
      <c r="U50" s="154"/>
      <c r="V50" s="516"/>
    </row>
    <row r="51" spans="2:22" ht="2.25" customHeight="1" x14ac:dyDescent="0.2">
      <c r="B51" s="41"/>
      <c r="C51" s="525"/>
      <c r="D51" s="525"/>
      <c r="E51" s="525"/>
      <c r="F51" s="525"/>
      <c r="G51" s="525"/>
      <c r="H51" s="514"/>
      <c r="I51" s="514"/>
      <c r="J51" s="514"/>
      <c r="K51" s="514"/>
      <c r="L51" s="514"/>
      <c r="M51" s="514"/>
      <c r="N51" s="514"/>
      <c r="O51" s="514"/>
      <c r="P51" s="514"/>
      <c r="Q51" s="514"/>
      <c r="R51" s="514"/>
      <c r="S51" s="514"/>
      <c r="T51" s="514"/>
      <c r="U51" s="154"/>
      <c r="V51" s="516"/>
    </row>
    <row r="52" spans="2:22" x14ac:dyDescent="0.2">
      <c r="B52" s="41"/>
      <c r="C52" s="525" t="s">
        <v>246</v>
      </c>
      <c r="D52" s="525"/>
      <c r="E52" s="525"/>
      <c r="F52" s="525"/>
      <c r="G52" s="525"/>
      <c r="H52" s="514" t="s">
        <v>226</v>
      </c>
      <c r="I52" s="153">
        <f>SUM(I28:I49)</f>
        <v>236126</v>
      </c>
      <c r="J52" s="514"/>
      <c r="K52" s="514"/>
      <c r="L52" s="153">
        <f>SUM(L28:L49)</f>
        <v>282199</v>
      </c>
      <c r="M52" s="514"/>
      <c r="N52" s="514"/>
      <c r="O52" s="46"/>
      <c r="P52" s="514"/>
      <c r="Q52" s="514"/>
      <c r="R52" s="46"/>
      <c r="S52" s="514"/>
      <c r="T52" s="514"/>
      <c r="U52" s="153">
        <f>SUM(U28:U49)</f>
        <v>518325</v>
      </c>
      <c r="V52" s="516"/>
    </row>
    <row r="53" spans="2:22" ht="2.25" customHeight="1" x14ac:dyDescent="0.2">
      <c r="B53" s="41"/>
      <c r="C53" s="514"/>
      <c r="D53" s="514"/>
      <c r="E53" s="514"/>
      <c r="F53" s="514"/>
      <c r="G53" s="514"/>
      <c r="H53" s="514"/>
      <c r="I53" s="514"/>
      <c r="J53" s="514"/>
      <c r="K53" s="514"/>
      <c r="L53" s="514"/>
      <c r="M53" s="514"/>
      <c r="N53" s="514"/>
      <c r="O53" s="514"/>
      <c r="P53" s="514"/>
      <c r="Q53" s="514"/>
      <c r="R53" s="514"/>
      <c r="S53" s="514"/>
      <c r="T53" s="514"/>
      <c r="U53" s="154"/>
      <c r="V53" s="516"/>
    </row>
    <row r="54" spans="2:22" ht="2.25" customHeight="1" x14ac:dyDescent="0.2">
      <c r="B54" s="41"/>
      <c r="C54" s="514"/>
      <c r="D54" s="514"/>
      <c r="E54" s="514"/>
      <c r="F54" s="514"/>
      <c r="G54" s="514"/>
      <c r="H54" s="514"/>
      <c r="I54" s="514"/>
      <c r="J54" s="514"/>
      <c r="K54" s="514"/>
      <c r="L54" s="514"/>
      <c r="M54" s="514"/>
      <c r="N54" s="514"/>
      <c r="O54" s="514"/>
      <c r="P54" s="514"/>
      <c r="Q54" s="514"/>
      <c r="R54" s="514"/>
      <c r="S54" s="514"/>
      <c r="T54" s="514"/>
      <c r="U54" s="154"/>
      <c r="V54" s="516"/>
    </row>
    <row r="55" spans="2:22" x14ac:dyDescent="0.2">
      <c r="B55" s="41"/>
      <c r="C55" s="525" t="s">
        <v>247</v>
      </c>
      <c r="D55" s="525"/>
      <c r="E55" s="525"/>
      <c r="F55" s="525"/>
      <c r="G55" s="525"/>
      <c r="H55" s="514" t="s">
        <v>226</v>
      </c>
      <c r="I55" s="46"/>
      <c r="J55" s="514"/>
      <c r="K55" s="514"/>
      <c r="L55" s="56">
        <f>'Period Budget'!$F35</f>
        <v>51832</v>
      </c>
      <c r="M55" s="514"/>
      <c r="N55" s="514"/>
      <c r="O55" s="46"/>
      <c r="P55" s="514"/>
      <c r="Q55" s="514"/>
      <c r="R55" s="46"/>
      <c r="S55" s="514"/>
      <c r="T55" s="514"/>
      <c r="U55" s="153">
        <f>I55+L55</f>
        <v>51832</v>
      </c>
      <c r="V55" s="516"/>
    </row>
    <row r="56" spans="2:22" ht="2.25" customHeight="1" x14ac:dyDescent="0.2">
      <c r="B56" s="41"/>
      <c r="C56" s="525"/>
      <c r="D56" s="525"/>
      <c r="E56" s="525"/>
      <c r="F56" s="525"/>
      <c r="G56" s="525"/>
      <c r="H56" s="514"/>
      <c r="I56" s="514"/>
      <c r="J56" s="514"/>
      <c r="K56" s="514"/>
      <c r="L56" s="514"/>
      <c r="M56" s="514"/>
      <c r="N56" s="514"/>
      <c r="O56" s="514"/>
      <c r="P56" s="514"/>
      <c r="Q56" s="514"/>
      <c r="R56" s="514"/>
      <c r="S56" s="514"/>
      <c r="T56" s="514"/>
      <c r="U56" s="51"/>
      <c r="V56" s="516"/>
    </row>
    <row r="57" spans="2:22" ht="2.25" customHeight="1" x14ac:dyDescent="0.2">
      <c r="B57" s="41"/>
      <c r="C57" s="525"/>
      <c r="D57" s="525"/>
      <c r="E57" s="525"/>
      <c r="F57" s="525"/>
      <c r="G57" s="525"/>
      <c r="H57" s="514"/>
      <c r="I57" s="514"/>
      <c r="J57" s="514"/>
      <c r="K57" s="514"/>
      <c r="L57" s="514"/>
      <c r="M57" s="514"/>
      <c r="N57" s="514"/>
      <c r="O57" s="514"/>
      <c r="P57" s="514"/>
      <c r="Q57" s="514"/>
      <c r="R57" s="514"/>
      <c r="S57" s="514"/>
      <c r="T57" s="514"/>
      <c r="U57" s="51"/>
      <c r="V57" s="516"/>
    </row>
    <row r="58" spans="2:22" x14ac:dyDescent="0.2">
      <c r="B58" s="41"/>
      <c r="C58" s="525" t="s">
        <v>248</v>
      </c>
      <c r="D58" s="525"/>
      <c r="E58" s="525"/>
      <c r="F58" s="525"/>
      <c r="G58" s="525"/>
      <c r="H58" s="514" t="s">
        <v>226</v>
      </c>
      <c r="I58" s="153">
        <f>I52+I55</f>
        <v>236126</v>
      </c>
      <c r="J58" s="514"/>
      <c r="K58" s="514" t="s">
        <v>226</v>
      </c>
      <c r="L58" s="153">
        <f>L52+L55</f>
        <v>334031</v>
      </c>
      <c r="M58" s="514"/>
      <c r="N58" s="514" t="s">
        <v>226</v>
      </c>
      <c r="O58" s="46"/>
      <c r="P58" s="514"/>
      <c r="Q58" s="514" t="s">
        <v>226</v>
      </c>
      <c r="R58" s="46"/>
      <c r="S58" s="514"/>
      <c r="T58" s="514" t="s">
        <v>226</v>
      </c>
      <c r="U58" s="153">
        <f>U52+U55</f>
        <v>570157</v>
      </c>
      <c r="V58" s="516"/>
    </row>
    <row r="59" spans="2:22" ht="3" customHeight="1" x14ac:dyDescent="0.2">
      <c r="B59" s="44"/>
      <c r="C59" s="529"/>
      <c r="D59" s="529"/>
      <c r="E59" s="529"/>
      <c r="F59" s="529"/>
      <c r="G59" s="529"/>
      <c r="H59" s="513"/>
      <c r="I59" s="513"/>
      <c r="J59" s="513"/>
      <c r="K59" s="513"/>
      <c r="L59" s="513"/>
      <c r="M59" s="513"/>
      <c r="N59" s="513"/>
      <c r="O59" s="513"/>
      <c r="P59" s="513"/>
      <c r="Q59" s="513"/>
      <c r="R59" s="513"/>
      <c r="S59" s="513"/>
      <c r="T59" s="513"/>
      <c r="U59" s="52"/>
      <c r="V59" s="45"/>
    </row>
    <row r="60" spans="2:22" x14ac:dyDescent="0.2">
      <c r="B60" s="518"/>
      <c r="C60" s="527"/>
      <c r="D60" s="527"/>
      <c r="E60" s="527"/>
      <c r="F60" s="527"/>
      <c r="G60" s="527"/>
      <c r="H60" s="517"/>
      <c r="I60" s="517"/>
      <c r="J60" s="517"/>
      <c r="K60" s="517"/>
      <c r="L60" s="517"/>
      <c r="M60" s="517"/>
      <c r="N60" s="517"/>
      <c r="O60" s="517"/>
      <c r="P60" s="517"/>
      <c r="Q60" s="517"/>
      <c r="R60" s="517"/>
      <c r="S60" s="517"/>
      <c r="T60" s="517"/>
      <c r="U60" s="53"/>
      <c r="V60" s="519"/>
    </row>
    <row r="61" spans="2:22" ht="3" customHeight="1" x14ac:dyDescent="0.2">
      <c r="B61" s="41"/>
      <c r="C61" s="525"/>
      <c r="D61" s="525"/>
      <c r="E61" s="525"/>
      <c r="F61" s="525"/>
      <c r="G61" s="525"/>
      <c r="H61" s="514"/>
      <c r="I61" s="514"/>
      <c r="J61" s="514"/>
      <c r="K61" s="514"/>
      <c r="L61" s="514"/>
      <c r="M61" s="514"/>
      <c r="N61" s="514"/>
      <c r="O61" s="514"/>
      <c r="P61" s="514"/>
      <c r="Q61" s="514"/>
      <c r="R61" s="514"/>
      <c r="S61" s="514"/>
      <c r="T61" s="514"/>
      <c r="U61" s="51"/>
      <c r="V61" s="516"/>
    </row>
    <row r="62" spans="2:22" x14ac:dyDescent="0.2">
      <c r="B62" s="41">
        <v>7</v>
      </c>
      <c r="C62" s="525" t="s">
        <v>249</v>
      </c>
      <c r="D62" s="525"/>
      <c r="E62" s="525"/>
      <c r="F62" s="525"/>
      <c r="G62" s="525"/>
      <c r="H62" s="514" t="s">
        <v>226</v>
      </c>
      <c r="I62" s="46"/>
      <c r="J62" s="514"/>
      <c r="K62" s="514" t="s">
        <v>226</v>
      </c>
      <c r="L62" s="46"/>
      <c r="M62" s="514"/>
      <c r="N62" s="514" t="s">
        <v>226</v>
      </c>
      <c r="O62" s="46"/>
      <c r="P62" s="514"/>
      <c r="Q62" s="514" t="s">
        <v>226</v>
      </c>
      <c r="R62" s="46"/>
      <c r="S62" s="514"/>
      <c r="T62" s="514" t="s">
        <v>226</v>
      </c>
      <c r="U62" s="46"/>
      <c r="V62" s="516"/>
    </row>
    <row r="63" spans="2:22" ht="2.25" customHeight="1" x14ac:dyDescent="0.2">
      <c r="B63" s="44"/>
      <c r="C63" s="529"/>
      <c r="D63" s="529"/>
      <c r="E63" s="529"/>
      <c r="F63" s="529"/>
      <c r="G63" s="529"/>
      <c r="H63" s="513"/>
      <c r="I63" s="513"/>
      <c r="J63" s="513"/>
      <c r="K63" s="513"/>
      <c r="L63" s="513"/>
      <c r="M63" s="513"/>
      <c r="N63" s="513"/>
      <c r="O63" s="513"/>
      <c r="P63" s="513"/>
      <c r="Q63" s="513"/>
      <c r="R63" s="513"/>
      <c r="S63" s="513"/>
      <c r="T63" s="513"/>
      <c r="U63" s="513"/>
      <c r="V63" s="45"/>
    </row>
    <row r="64" spans="2:22" ht="2.25" customHeight="1" x14ac:dyDescent="0.2">
      <c r="B64" s="44"/>
      <c r="C64" s="513"/>
      <c r="D64" s="513"/>
      <c r="E64" s="513"/>
      <c r="F64" s="513"/>
      <c r="G64" s="513"/>
      <c r="H64" s="513"/>
      <c r="I64" s="513"/>
      <c r="J64" s="513"/>
      <c r="K64" s="513"/>
      <c r="L64" s="513"/>
      <c r="M64" s="513"/>
      <c r="N64" s="513"/>
      <c r="O64" s="513"/>
      <c r="P64" s="513"/>
      <c r="Q64" s="513"/>
      <c r="R64" s="513"/>
      <c r="S64" s="513"/>
      <c r="T64" s="513"/>
      <c r="U64" s="513"/>
      <c r="V64" s="45"/>
    </row>
    <row r="65" spans="2:22" ht="15" x14ac:dyDescent="0.2">
      <c r="B65" s="536" t="s">
        <v>250</v>
      </c>
      <c r="C65" s="539"/>
      <c r="D65" s="539"/>
      <c r="E65" s="539"/>
      <c r="F65" s="539"/>
      <c r="G65" s="539"/>
      <c r="H65" s="539"/>
      <c r="I65" s="539"/>
      <c r="J65" s="539"/>
      <c r="K65" s="539"/>
      <c r="L65" s="539"/>
      <c r="M65" s="539"/>
      <c r="N65" s="539"/>
      <c r="O65" s="539"/>
      <c r="P65" s="539"/>
      <c r="Q65" s="539"/>
      <c r="R65" s="539"/>
      <c r="S65" s="539"/>
      <c r="T65" s="539"/>
      <c r="U65" s="539"/>
      <c r="V65" s="540"/>
    </row>
    <row r="66" spans="2:22" ht="12.75" x14ac:dyDescent="0.25">
      <c r="B66" s="536" t="s">
        <v>251</v>
      </c>
      <c r="C66" s="537"/>
      <c r="D66" s="537"/>
      <c r="E66" s="537"/>
      <c r="F66" s="537"/>
      <c r="G66" s="537"/>
      <c r="H66" s="537"/>
      <c r="I66" s="537"/>
      <c r="J66" s="537"/>
      <c r="K66" s="513"/>
      <c r="L66" s="522" t="s">
        <v>252</v>
      </c>
      <c r="M66" s="513"/>
      <c r="N66" s="513"/>
      <c r="O66" s="522" t="s">
        <v>253</v>
      </c>
      <c r="P66" s="513"/>
      <c r="Q66" s="513"/>
      <c r="R66" s="522" t="s">
        <v>254</v>
      </c>
      <c r="S66" s="513"/>
      <c r="T66" s="513"/>
      <c r="U66" s="522" t="s">
        <v>255</v>
      </c>
      <c r="V66" s="45"/>
    </row>
    <row r="67" spans="2:22" ht="2.25" customHeight="1" x14ac:dyDescent="0.2">
      <c r="B67" s="41"/>
      <c r="C67" s="525"/>
      <c r="D67" s="525"/>
      <c r="E67" s="525"/>
      <c r="F67" s="525"/>
      <c r="G67" s="525"/>
      <c r="H67" s="525"/>
      <c r="I67" s="525"/>
      <c r="J67" s="514"/>
      <c r="K67" s="514"/>
      <c r="L67" s="514"/>
      <c r="M67" s="514"/>
      <c r="N67" s="514"/>
      <c r="O67" s="514"/>
      <c r="P67" s="514"/>
      <c r="Q67" s="514"/>
      <c r="R67" s="514"/>
      <c r="S67" s="514"/>
      <c r="T67" s="514"/>
      <c r="U67" s="514"/>
      <c r="V67" s="516"/>
    </row>
    <row r="68" spans="2:22" x14ac:dyDescent="0.2">
      <c r="B68" s="41">
        <v>8</v>
      </c>
      <c r="C68" s="541" t="s">
        <v>224</v>
      </c>
      <c r="D68" s="542"/>
      <c r="E68" s="542"/>
      <c r="F68" s="542"/>
      <c r="G68" s="542"/>
      <c r="H68" s="542"/>
      <c r="I68" s="543"/>
      <c r="J68" s="514"/>
      <c r="K68" s="514" t="s">
        <v>226</v>
      </c>
      <c r="L68" s="56">
        <f>('Period Budget'!E38+'Period Budget'!F38+'Period Budget'!G38)-O68-R68</f>
        <v>334031</v>
      </c>
      <c r="M68" s="514"/>
      <c r="N68" s="514" t="s">
        <v>226</v>
      </c>
      <c r="O68" s="56">
        <f>'Activity Calculations'!$O$68+Personnel!$Q$25</f>
        <v>0</v>
      </c>
      <c r="P68" s="514"/>
      <c r="Q68" s="514" t="s">
        <v>226</v>
      </c>
      <c r="R68" s="56">
        <f>'Activity Calculations'!$O$67+Personnel!$Q$24</f>
        <v>0</v>
      </c>
      <c r="S68" s="514"/>
      <c r="T68" s="514" t="s">
        <v>226</v>
      </c>
      <c r="U68" s="153">
        <f>L68+O68+R68</f>
        <v>334031</v>
      </c>
      <c r="V68" s="516"/>
    </row>
    <row r="69" spans="2:22" ht="2.25" customHeight="1" x14ac:dyDescent="0.2">
      <c r="B69" s="41"/>
      <c r="C69" s="525"/>
      <c r="D69" s="525"/>
      <c r="E69" s="525"/>
      <c r="F69" s="525"/>
      <c r="G69" s="525"/>
      <c r="H69" s="525"/>
      <c r="I69" s="525"/>
      <c r="J69" s="514"/>
      <c r="K69" s="514"/>
      <c r="L69" s="514"/>
      <c r="M69" s="514"/>
      <c r="N69" s="514"/>
      <c r="O69" s="514"/>
      <c r="P69" s="514"/>
      <c r="Q69" s="514"/>
      <c r="R69" s="514"/>
      <c r="S69" s="514"/>
      <c r="T69" s="514"/>
      <c r="U69" s="514"/>
      <c r="V69" s="516"/>
    </row>
    <row r="70" spans="2:22" ht="1.5" customHeight="1" x14ac:dyDescent="0.2">
      <c r="B70" s="41"/>
      <c r="C70" s="525"/>
      <c r="D70" s="525"/>
      <c r="E70" s="525"/>
      <c r="F70" s="525"/>
      <c r="G70" s="525"/>
      <c r="H70" s="525"/>
      <c r="I70" s="525"/>
      <c r="J70" s="514"/>
      <c r="K70" s="514"/>
      <c r="L70" s="514"/>
      <c r="M70" s="514"/>
      <c r="N70" s="514"/>
      <c r="O70" s="514"/>
      <c r="P70" s="514"/>
      <c r="Q70" s="514"/>
      <c r="R70" s="514"/>
      <c r="S70" s="514"/>
      <c r="T70" s="514"/>
      <c r="U70" s="514"/>
      <c r="V70" s="516"/>
    </row>
    <row r="71" spans="2:22" x14ac:dyDescent="0.2">
      <c r="B71" s="41">
        <v>9</v>
      </c>
      <c r="C71" s="526"/>
      <c r="D71" s="527"/>
      <c r="E71" s="527"/>
      <c r="F71" s="527"/>
      <c r="G71" s="527"/>
      <c r="H71" s="527"/>
      <c r="I71" s="528"/>
      <c r="J71" s="514"/>
      <c r="K71" s="514"/>
      <c r="L71" s="46"/>
      <c r="M71" s="514"/>
      <c r="N71" s="514"/>
      <c r="O71" s="46"/>
      <c r="P71" s="514"/>
      <c r="Q71" s="514"/>
      <c r="R71" s="46"/>
      <c r="S71" s="514"/>
      <c r="T71" s="514"/>
      <c r="U71" s="46"/>
      <c r="V71" s="516"/>
    </row>
    <row r="72" spans="2:22" ht="2.25" customHeight="1" x14ac:dyDescent="0.2">
      <c r="B72" s="41"/>
      <c r="C72" s="525"/>
      <c r="D72" s="525"/>
      <c r="E72" s="525"/>
      <c r="F72" s="525"/>
      <c r="G72" s="525"/>
      <c r="H72" s="525"/>
      <c r="I72" s="525"/>
      <c r="J72" s="514"/>
      <c r="K72" s="514"/>
      <c r="L72" s="514"/>
      <c r="M72" s="514"/>
      <c r="N72" s="514"/>
      <c r="O72" s="514"/>
      <c r="P72" s="514"/>
      <c r="Q72" s="514"/>
      <c r="R72" s="514"/>
      <c r="S72" s="514"/>
      <c r="T72" s="514"/>
      <c r="U72" s="514"/>
      <c r="V72" s="516"/>
    </row>
    <row r="73" spans="2:22" ht="2.25" customHeight="1" x14ac:dyDescent="0.2">
      <c r="B73" s="41"/>
      <c r="C73" s="525"/>
      <c r="D73" s="525"/>
      <c r="E73" s="525"/>
      <c r="F73" s="525"/>
      <c r="G73" s="525"/>
      <c r="H73" s="525"/>
      <c r="I73" s="525"/>
      <c r="J73" s="514"/>
      <c r="K73" s="514"/>
      <c r="L73" s="514"/>
      <c r="M73" s="514"/>
      <c r="N73" s="514"/>
      <c r="O73" s="514"/>
      <c r="P73" s="514"/>
      <c r="Q73" s="514"/>
      <c r="R73" s="514"/>
      <c r="S73" s="514"/>
      <c r="T73" s="514"/>
      <c r="U73" s="514"/>
      <c r="V73" s="516"/>
    </row>
    <row r="74" spans="2:22" x14ac:dyDescent="0.2">
      <c r="B74" s="41">
        <v>10</v>
      </c>
      <c r="C74" s="526"/>
      <c r="D74" s="527"/>
      <c r="E74" s="527"/>
      <c r="F74" s="527"/>
      <c r="G74" s="527"/>
      <c r="H74" s="527"/>
      <c r="I74" s="528"/>
      <c r="J74" s="514"/>
      <c r="K74" s="514"/>
      <c r="L74" s="46"/>
      <c r="M74" s="514"/>
      <c r="N74" s="514"/>
      <c r="O74" s="46"/>
      <c r="P74" s="514"/>
      <c r="Q74" s="514"/>
      <c r="R74" s="46"/>
      <c r="S74" s="514"/>
      <c r="T74" s="514"/>
      <c r="U74" s="46"/>
      <c r="V74" s="516"/>
    </row>
    <row r="75" spans="2:22" ht="2.25" customHeight="1" x14ac:dyDescent="0.2">
      <c r="B75" s="41"/>
      <c r="C75" s="525"/>
      <c r="D75" s="525"/>
      <c r="E75" s="525"/>
      <c r="F75" s="525"/>
      <c r="G75" s="525"/>
      <c r="H75" s="525"/>
      <c r="I75" s="525"/>
      <c r="J75" s="514"/>
      <c r="K75" s="514"/>
      <c r="L75" s="514"/>
      <c r="M75" s="514"/>
      <c r="N75" s="514"/>
      <c r="O75" s="514"/>
      <c r="P75" s="514"/>
      <c r="Q75" s="514"/>
      <c r="R75" s="514"/>
      <c r="S75" s="514"/>
      <c r="T75" s="514"/>
      <c r="U75" s="514"/>
      <c r="V75" s="516"/>
    </row>
    <row r="76" spans="2:22" ht="1.5" customHeight="1" x14ac:dyDescent="0.2">
      <c r="B76" s="41"/>
      <c r="C76" s="525"/>
      <c r="D76" s="525"/>
      <c r="E76" s="525"/>
      <c r="F76" s="525"/>
      <c r="G76" s="525"/>
      <c r="H76" s="525"/>
      <c r="I76" s="525"/>
      <c r="J76" s="514"/>
      <c r="K76" s="514"/>
      <c r="L76" s="514"/>
      <c r="M76" s="514"/>
      <c r="N76" s="514"/>
      <c r="O76" s="514"/>
      <c r="P76" s="514"/>
      <c r="Q76" s="514"/>
      <c r="R76" s="514"/>
      <c r="S76" s="514"/>
      <c r="T76" s="514"/>
      <c r="U76" s="514"/>
      <c r="V76" s="516"/>
    </row>
    <row r="77" spans="2:22" x14ac:dyDescent="0.2">
      <c r="B77" s="41">
        <v>11</v>
      </c>
      <c r="C77" s="526"/>
      <c r="D77" s="527"/>
      <c r="E77" s="527"/>
      <c r="F77" s="527"/>
      <c r="G77" s="527"/>
      <c r="H77" s="527"/>
      <c r="I77" s="528"/>
      <c r="J77" s="514"/>
      <c r="K77" s="514"/>
      <c r="L77" s="46"/>
      <c r="M77" s="514"/>
      <c r="N77" s="514"/>
      <c r="O77" s="46"/>
      <c r="P77" s="514"/>
      <c r="Q77" s="514"/>
      <c r="R77" s="46"/>
      <c r="S77" s="514"/>
      <c r="T77" s="514"/>
      <c r="U77" s="46"/>
      <c r="V77" s="516"/>
    </row>
    <row r="78" spans="2:22" ht="3" customHeight="1" x14ac:dyDescent="0.2">
      <c r="B78" s="41"/>
      <c r="C78" s="525"/>
      <c r="D78" s="525"/>
      <c r="E78" s="525"/>
      <c r="F78" s="525"/>
      <c r="G78" s="525"/>
      <c r="H78" s="525"/>
      <c r="I78" s="525"/>
      <c r="J78" s="514"/>
      <c r="K78" s="514"/>
      <c r="L78" s="514"/>
      <c r="M78" s="514"/>
      <c r="N78" s="514"/>
      <c r="O78" s="514"/>
      <c r="P78" s="514"/>
      <c r="Q78" s="514"/>
      <c r="R78" s="514"/>
      <c r="S78" s="514"/>
      <c r="T78" s="514"/>
      <c r="U78" s="514"/>
      <c r="V78" s="516"/>
    </row>
    <row r="79" spans="2:22" ht="2.25" customHeight="1" x14ac:dyDescent="0.2">
      <c r="B79" s="41"/>
      <c r="C79" s="525"/>
      <c r="D79" s="525"/>
      <c r="E79" s="525"/>
      <c r="F79" s="525"/>
      <c r="G79" s="525"/>
      <c r="H79" s="525"/>
      <c r="I79" s="525"/>
      <c r="J79" s="514"/>
      <c r="K79" s="514"/>
      <c r="L79" s="514"/>
      <c r="M79" s="514"/>
      <c r="N79" s="514"/>
      <c r="O79" s="514"/>
      <c r="P79" s="514"/>
      <c r="Q79" s="514"/>
      <c r="R79" s="514"/>
      <c r="S79" s="514"/>
      <c r="T79" s="514"/>
      <c r="U79" s="514"/>
      <c r="V79" s="516"/>
    </row>
    <row r="80" spans="2:22" x14ac:dyDescent="0.2">
      <c r="B80" s="41">
        <v>12</v>
      </c>
      <c r="C80" s="525" t="s">
        <v>256</v>
      </c>
      <c r="D80" s="525"/>
      <c r="E80" s="525"/>
      <c r="F80" s="525"/>
      <c r="G80" s="525"/>
      <c r="H80" s="525"/>
      <c r="I80" s="525"/>
      <c r="J80" s="514"/>
      <c r="K80" s="514" t="s">
        <v>226</v>
      </c>
      <c r="L80" s="153">
        <f>L68</f>
        <v>334031</v>
      </c>
      <c r="M80" s="51"/>
      <c r="N80" s="514" t="s">
        <v>226</v>
      </c>
      <c r="O80" s="153">
        <f>O68</f>
        <v>0</v>
      </c>
      <c r="P80" s="51"/>
      <c r="Q80" s="514" t="s">
        <v>226</v>
      </c>
      <c r="R80" s="153">
        <f>R68</f>
        <v>0</v>
      </c>
      <c r="S80" s="51"/>
      <c r="T80" s="514" t="s">
        <v>226</v>
      </c>
      <c r="U80" s="153">
        <f>L80+O80+R80</f>
        <v>334031</v>
      </c>
      <c r="V80" s="516"/>
    </row>
    <row r="81" spans="2:22" ht="2.25" customHeight="1" x14ac:dyDescent="0.2">
      <c r="B81" s="44"/>
      <c r="C81" s="529"/>
      <c r="D81" s="529"/>
      <c r="E81" s="529"/>
      <c r="F81" s="529"/>
      <c r="G81" s="529"/>
      <c r="H81" s="529"/>
      <c r="I81" s="529"/>
      <c r="J81" s="513"/>
      <c r="K81" s="513"/>
      <c r="L81" s="513"/>
      <c r="M81" s="513"/>
      <c r="N81" s="513"/>
      <c r="O81" s="513"/>
      <c r="P81" s="513"/>
      <c r="Q81" s="513"/>
      <c r="R81" s="513"/>
      <c r="S81" s="513"/>
      <c r="T81" s="513"/>
      <c r="U81" s="513"/>
      <c r="V81" s="45"/>
    </row>
    <row r="82" spans="2:22" ht="15" x14ac:dyDescent="0.2">
      <c r="B82" s="536" t="s">
        <v>257</v>
      </c>
      <c r="C82" s="539"/>
      <c r="D82" s="539"/>
      <c r="E82" s="539"/>
      <c r="F82" s="539"/>
      <c r="G82" s="539"/>
      <c r="H82" s="539"/>
      <c r="I82" s="539"/>
      <c r="J82" s="539"/>
      <c r="K82" s="539"/>
      <c r="L82" s="539"/>
      <c r="M82" s="539"/>
      <c r="N82" s="539"/>
      <c r="O82" s="539"/>
      <c r="P82" s="539"/>
      <c r="Q82" s="539"/>
      <c r="R82" s="539"/>
      <c r="S82" s="539"/>
      <c r="T82" s="539"/>
      <c r="U82" s="539"/>
      <c r="V82" s="540"/>
    </row>
    <row r="83" spans="2:22" x14ac:dyDescent="0.2">
      <c r="B83" s="41"/>
      <c r="C83" s="514"/>
      <c r="D83" s="514"/>
      <c r="E83" s="514"/>
      <c r="F83" s="514"/>
      <c r="G83" s="514"/>
      <c r="H83" s="514"/>
      <c r="I83" s="43" t="s">
        <v>258</v>
      </c>
      <c r="J83" s="43"/>
      <c r="K83" s="43"/>
      <c r="L83" s="43" t="s">
        <v>259</v>
      </c>
      <c r="M83" s="43"/>
      <c r="N83" s="43"/>
      <c r="O83" s="43" t="s">
        <v>260</v>
      </c>
      <c r="P83" s="43"/>
      <c r="Q83" s="43"/>
      <c r="R83" s="43" t="s">
        <v>261</v>
      </c>
      <c r="S83" s="43"/>
      <c r="T83" s="43"/>
      <c r="U83" s="43" t="s">
        <v>262</v>
      </c>
      <c r="V83" s="516"/>
    </row>
    <row r="84" spans="2:22" x14ac:dyDescent="0.2">
      <c r="B84" s="41">
        <v>13</v>
      </c>
      <c r="C84" s="525" t="s">
        <v>215</v>
      </c>
      <c r="D84" s="525"/>
      <c r="E84" s="525"/>
      <c r="F84" s="525"/>
      <c r="G84" s="514"/>
      <c r="H84" s="514" t="s">
        <v>226</v>
      </c>
      <c r="I84" s="46"/>
      <c r="J84" s="514"/>
      <c r="K84" s="514" t="s">
        <v>226</v>
      </c>
      <c r="L84" s="46"/>
      <c r="M84" s="514"/>
      <c r="N84" s="514" t="s">
        <v>226</v>
      </c>
      <c r="O84" s="46"/>
      <c r="P84" s="514"/>
      <c r="Q84" s="514" t="s">
        <v>226</v>
      </c>
      <c r="R84" s="46"/>
      <c r="S84" s="514"/>
      <c r="T84" s="514" t="s">
        <v>226</v>
      </c>
      <c r="U84" s="46"/>
      <c r="V84" s="516"/>
    </row>
    <row r="85" spans="2:22" ht="2.25" customHeight="1" x14ac:dyDescent="0.2">
      <c r="B85" s="41"/>
      <c r="C85" s="525"/>
      <c r="D85" s="525"/>
      <c r="E85" s="525"/>
      <c r="F85" s="525"/>
      <c r="G85" s="525"/>
      <c r="H85" s="525"/>
      <c r="I85" s="525"/>
      <c r="J85" s="514"/>
      <c r="K85" s="514"/>
      <c r="L85" s="514"/>
      <c r="M85" s="514"/>
      <c r="N85" s="514"/>
      <c r="O85" s="514"/>
      <c r="P85" s="514"/>
      <c r="Q85" s="514"/>
      <c r="R85" s="514"/>
      <c r="S85" s="514"/>
      <c r="T85" s="514"/>
      <c r="U85" s="514"/>
      <c r="V85" s="516"/>
    </row>
    <row r="86" spans="2:22" ht="2.25" customHeight="1" x14ac:dyDescent="0.2">
      <c r="B86" s="41"/>
      <c r="C86" s="525"/>
      <c r="D86" s="525"/>
      <c r="E86" s="525"/>
      <c r="F86" s="525"/>
      <c r="G86" s="525"/>
      <c r="H86" s="525"/>
      <c r="I86" s="525"/>
      <c r="J86" s="514"/>
      <c r="K86" s="514"/>
      <c r="L86" s="514"/>
      <c r="M86" s="514"/>
      <c r="N86" s="514"/>
      <c r="O86" s="514"/>
      <c r="P86" s="514"/>
      <c r="Q86" s="514"/>
      <c r="R86" s="514"/>
      <c r="S86" s="514"/>
      <c r="T86" s="514"/>
      <c r="U86" s="514"/>
      <c r="V86" s="516"/>
    </row>
    <row r="87" spans="2:22" x14ac:dyDescent="0.2">
      <c r="B87" s="41">
        <v>14</v>
      </c>
      <c r="C87" s="525" t="s">
        <v>216</v>
      </c>
      <c r="D87" s="525"/>
      <c r="E87" s="525"/>
      <c r="F87" s="525"/>
      <c r="G87" s="514"/>
      <c r="H87" s="514" t="s">
        <v>226</v>
      </c>
      <c r="I87" s="46"/>
      <c r="J87" s="514"/>
      <c r="K87" s="514"/>
      <c r="L87" s="46"/>
      <c r="M87" s="514"/>
      <c r="N87" s="514"/>
      <c r="O87" s="46"/>
      <c r="P87" s="514"/>
      <c r="Q87" s="514"/>
      <c r="R87" s="46"/>
      <c r="S87" s="514"/>
      <c r="T87" s="514"/>
      <c r="U87" s="46"/>
      <c r="V87" s="516"/>
    </row>
    <row r="88" spans="2:22" ht="3" customHeight="1" x14ac:dyDescent="0.2">
      <c r="B88" s="41"/>
      <c r="C88" s="525"/>
      <c r="D88" s="525"/>
      <c r="E88" s="525"/>
      <c r="F88" s="525"/>
      <c r="G88" s="514"/>
      <c r="H88" s="514"/>
      <c r="I88" s="514"/>
      <c r="J88" s="514"/>
      <c r="K88" s="514"/>
      <c r="L88" s="514"/>
      <c r="M88" s="514"/>
      <c r="N88" s="514"/>
      <c r="O88" s="514"/>
      <c r="P88" s="514"/>
      <c r="Q88" s="514"/>
      <c r="R88" s="514"/>
      <c r="S88" s="514"/>
      <c r="T88" s="514"/>
      <c r="U88" s="514"/>
      <c r="V88" s="516"/>
    </row>
    <row r="89" spans="2:22" ht="2.25" customHeight="1" x14ac:dyDescent="0.2">
      <c r="B89" s="41"/>
      <c r="C89" s="514"/>
      <c r="D89" s="514"/>
      <c r="E89" s="514"/>
      <c r="F89" s="514"/>
      <c r="G89" s="514"/>
      <c r="H89" s="514"/>
      <c r="I89" s="513"/>
      <c r="J89" s="514"/>
      <c r="K89" s="514"/>
      <c r="L89" s="513"/>
      <c r="M89" s="514"/>
      <c r="N89" s="514"/>
      <c r="O89" s="513"/>
      <c r="P89" s="514"/>
      <c r="Q89" s="514"/>
      <c r="R89" s="513"/>
      <c r="S89" s="514"/>
      <c r="T89" s="514"/>
      <c r="U89" s="513"/>
      <c r="V89" s="516"/>
    </row>
    <row r="90" spans="2:22" x14ac:dyDescent="0.2">
      <c r="B90" s="41">
        <v>15</v>
      </c>
      <c r="C90" s="525" t="s">
        <v>263</v>
      </c>
      <c r="D90" s="525"/>
      <c r="E90" s="525"/>
      <c r="F90" s="525"/>
      <c r="G90" s="514"/>
      <c r="H90" s="514" t="s">
        <v>226</v>
      </c>
      <c r="I90" s="46"/>
      <c r="J90" s="514"/>
      <c r="K90" s="514" t="s">
        <v>226</v>
      </c>
      <c r="L90" s="46"/>
      <c r="M90" s="514"/>
      <c r="N90" s="514" t="s">
        <v>226</v>
      </c>
      <c r="O90" s="46"/>
      <c r="P90" s="514"/>
      <c r="Q90" s="514" t="s">
        <v>226</v>
      </c>
      <c r="R90" s="46"/>
      <c r="S90" s="514"/>
      <c r="T90" s="514" t="s">
        <v>226</v>
      </c>
      <c r="U90" s="46"/>
      <c r="V90" s="516"/>
    </row>
    <row r="91" spans="2:22" ht="3" customHeight="1" x14ac:dyDescent="0.2">
      <c r="B91" s="44"/>
      <c r="C91" s="529"/>
      <c r="D91" s="529"/>
      <c r="E91" s="529"/>
      <c r="F91" s="529"/>
      <c r="G91" s="513"/>
      <c r="H91" s="513"/>
      <c r="I91" s="513"/>
      <c r="J91" s="513"/>
      <c r="K91" s="513"/>
      <c r="L91" s="513"/>
      <c r="M91" s="513"/>
      <c r="N91" s="513"/>
      <c r="O91" s="513"/>
      <c r="P91" s="513"/>
      <c r="Q91" s="513"/>
      <c r="R91" s="513"/>
      <c r="S91" s="513"/>
      <c r="T91" s="513"/>
      <c r="U91" s="513"/>
      <c r="V91" s="45"/>
    </row>
    <row r="92" spans="2:22" ht="15" x14ac:dyDescent="0.2">
      <c r="B92" s="536" t="s">
        <v>264</v>
      </c>
      <c r="C92" s="539"/>
      <c r="D92" s="539"/>
      <c r="E92" s="539"/>
      <c r="F92" s="539"/>
      <c r="G92" s="539"/>
      <c r="H92" s="539"/>
      <c r="I92" s="539"/>
      <c r="J92" s="539"/>
      <c r="K92" s="539"/>
      <c r="L92" s="539"/>
      <c r="M92" s="539"/>
      <c r="N92" s="539"/>
      <c r="O92" s="539"/>
      <c r="P92" s="539"/>
      <c r="Q92" s="539"/>
      <c r="R92" s="539"/>
      <c r="S92" s="539"/>
      <c r="T92" s="539"/>
      <c r="U92" s="539"/>
      <c r="V92" s="540"/>
    </row>
    <row r="93" spans="2:22" x14ac:dyDescent="0.2">
      <c r="B93" s="530" t="s">
        <v>251</v>
      </c>
      <c r="C93" s="531"/>
      <c r="D93" s="531"/>
      <c r="E93" s="531"/>
      <c r="F93" s="531"/>
      <c r="G93" s="531"/>
      <c r="H93" s="531"/>
      <c r="I93" s="531"/>
      <c r="J93" s="532"/>
      <c r="K93" s="536" t="s">
        <v>265</v>
      </c>
      <c r="L93" s="537"/>
      <c r="M93" s="537"/>
      <c r="N93" s="537"/>
      <c r="O93" s="537"/>
      <c r="P93" s="537"/>
      <c r="Q93" s="537"/>
      <c r="R93" s="537"/>
      <c r="S93" s="537"/>
      <c r="T93" s="537"/>
      <c r="U93" s="537"/>
      <c r="V93" s="538"/>
    </row>
    <row r="94" spans="2:22" x14ac:dyDescent="0.2">
      <c r="B94" s="533"/>
      <c r="C94" s="534"/>
      <c r="D94" s="534"/>
      <c r="E94" s="534"/>
      <c r="F94" s="534"/>
      <c r="G94" s="534"/>
      <c r="H94" s="534"/>
      <c r="I94" s="534"/>
      <c r="J94" s="535"/>
      <c r="K94" s="518"/>
      <c r="L94" s="517" t="s">
        <v>266</v>
      </c>
      <c r="M94" s="517"/>
      <c r="N94" s="518"/>
      <c r="O94" s="517" t="s">
        <v>267</v>
      </c>
      <c r="P94" s="517"/>
      <c r="Q94" s="518"/>
      <c r="R94" s="517" t="s">
        <v>268</v>
      </c>
      <c r="S94" s="517"/>
      <c r="T94" s="518"/>
      <c r="U94" s="517" t="s">
        <v>269</v>
      </c>
      <c r="V94" s="519"/>
    </row>
    <row r="95" spans="2:22" ht="2.25" customHeight="1" x14ac:dyDescent="0.2">
      <c r="B95" s="41"/>
      <c r="C95" s="525"/>
      <c r="D95" s="525"/>
      <c r="E95" s="525"/>
      <c r="F95" s="525"/>
      <c r="G95" s="525"/>
      <c r="H95" s="525"/>
      <c r="I95" s="525"/>
      <c r="J95" s="514"/>
      <c r="K95" s="514"/>
      <c r="L95" s="514"/>
      <c r="M95" s="514"/>
      <c r="N95" s="514"/>
      <c r="O95" s="514"/>
      <c r="P95" s="514"/>
      <c r="Q95" s="514"/>
      <c r="R95" s="514"/>
      <c r="S95" s="514"/>
      <c r="T95" s="514"/>
      <c r="U95" s="514"/>
      <c r="V95" s="516"/>
    </row>
    <row r="96" spans="2:22" x14ac:dyDescent="0.2">
      <c r="B96" s="41">
        <v>16</v>
      </c>
      <c r="C96" s="526"/>
      <c r="D96" s="527"/>
      <c r="E96" s="527"/>
      <c r="F96" s="527"/>
      <c r="G96" s="527"/>
      <c r="H96" s="527"/>
      <c r="I96" s="528"/>
      <c r="J96" s="514"/>
      <c r="K96" s="514" t="s">
        <v>226</v>
      </c>
      <c r="L96" s="46"/>
      <c r="M96" s="514"/>
      <c r="N96" s="514" t="s">
        <v>226</v>
      </c>
      <c r="O96" s="46"/>
      <c r="P96" s="514"/>
      <c r="Q96" s="514" t="s">
        <v>226</v>
      </c>
      <c r="R96" s="46"/>
      <c r="S96" s="514"/>
      <c r="T96" s="514" t="s">
        <v>226</v>
      </c>
      <c r="U96" s="46"/>
      <c r="V96" s="516"/>
    </row>
    <row r="97" spans="2:22" ht="1.5" customHeight="1" x14ac:dyDescent="0.2">
      <c r="B97" s="41"/>
      <c r="C97" s="525"/>
      <c r="D97" s="525"/>
      <c r="E97" s="525"/>
      <c r="F97" s="525"/>
      <c r="G97" s="525"/>
      <c r="H97" s="525"/>
      <c r="I97" s="525"/>
      <c r="J97" s="514"/>
      <c r="K97" s="514"/>
      <c r="L97" s="514"/>
      <c r="M97" s="514"/>
      <c r="N97" s="514"/>
      <c r="O97" s="514"/>
      <c r="P97" s="514"/>
      <c r="Q97" s="514"/>
      <c r="R97" s="514"/>
      <c r="S97" s="514"/>
      <c r="T97" s="514"/>
      <c r="U97" s="514"/>
      <c r="V97" s="516"/>
    </row>
    <row r="98" spans="2:22" ht="2.25" customHeight="1" x14ac:dyDescent="0.2">
      <c r="B98" s="41"/>
      <c r="C98" s="525"/>
      <c r="D98" s="525"/>
      <c r="E98" s="525"/>
      <c r="F98" s="525"/>
      <c r="G98" s="525"/>
      <c r="H98" s="525"/>
      <c r="I98" s="525"/>
      <c r="J98" s="514"/>
      <c r="K98" s="514"/>
      <c r="L98" s="514"/>
      <c r="M98" s="514"/>
      <c r="N98" s="514"/>
      <c r="O98" s="514"/>
      <c r="P98" s="514"/>
      <c r="Q98" s="514"/>
      <c r="R98" s="514"/>
      <c r="S98" s="514"/>
      <c r="T98" s="514"/>
      <c r="U98" s="514"/>
      <c r="V98" s="516"/>
    </row>
    <row r="99" spans="2:22" x14ac:dyDescent="0.2">
      <c r="B99" s="41">
        <v>17</v>
      </c>
      <c r="C99" s="526"/>
      <c r="D99" s="527"/>
      <c r="E99" s="527"/>
      <c r="F99" s="527"/>
      <c r="G99" s="527"/>
      <c r="H99" s="527"/>
      <c r="I99" s="528"/>
      <c r="J99" s="514"/>
      <c r="K99" s="514"/>
      <c r="L99" s="46"/>
      <c r="M99" s="514"/>
      <c r="N99" s="514"/>
      <c r="O99" s="46"/>
      <c r="P99" s="514"/>
      <c r="Q99" s="514"/>
      <c r="R99" s="46"/>
      <c r="S99" s="514"/>
      <c r="T99" s="514"/>
      <c r="U99" s="46"/>
      <c r="V99" s="516"/>
    </row>
    <row r="100" spans="2:22" ht="2.25" customHeight="1" x14ac:dyDescent="0.2">
      <c r="B100" s="41"/>
      <c r="C100" s="525"/>
      <c r="D100" s="525"/>
      <c r="E100" s="525"/>
      <c r="F100" s="525"/>
      <c r="G100" s="525"/>
      <c r="H100" s="525"/>
      <c r="I100" s="525"/>
      <c r="J100" s="514"/>
      <c r="K100" s="514"/>
      <c r="L100" s="514"/>
      <c r="M100" s="514"/>
      <c r="N100" s="514"/>
      <c r="O100" s="514"/>
      <c r="P100" s="514"/>
      <c r="Q100" s="514"/>
      <c r="R100" s="514"/>
      <c r="S100" s="514"/>
      <c r="T100" s="514"/>
      <c r="U100" s="514"/>
      <c r="V100" s="516"/>
    </row>
    <row r="101" spans="2:22" ht="2.25" customHeight="1" x14ac:dyDescent="0.2">
      <c r="B101" s="41"/>
      <c r="C101" s="525"/>
      <c r="D101" s="525"/>
      <c r="E101" s="525"/>
      <c r="F101" s="525"/>
      <c r="G101" s="525"/>
      <c r="H101" s="525"/>
      <c r="I101" s="525"/>
      <c r="J101" s="514"/>
      <c r="K101" s="514"/>
      <c r="L101" s="514"/>
      <c r="M101" s="514"/>
      <c r="N101" s="514"/>
      <c r="O101" s="514"/>
      <c r="P101" s="514"/>
      <c r="Q101" s="514"/>
      <c r="R101" s="514"/>
      <c r="S101" s="514"/>
      <c r="T101" s="514"/>
      <c r="U101" s="514"/>
      <c r="V101" s="516"/>
    </row>
    <row r="102" spans="2:22" x14ac:dyDescent="0.2">
      <c r="B102" s="41">
        <v>18</v>
      </c>
      <c r="C102" s="526"/>
      <c r="D102" s="527"/>
      <c r="E102" s="527"/>
      <c r="F102" s="527"/>
      <c r="G102" s="527"/>
      <c r="H102" s="527"/>
      <c r="I102" s="528"/>
      <c r="J102" s="514"/>
      <c r="K102" s="514"/>
      <c r="L102" s="46"/>
      <c r="M102" s="514"/>
      <c r="N102" s="514"/>
      <c r="O102" s="46"/>
      <c r="P102" s="514"/>
      <c r="Q102" s="514"/>
      <c r="R102" s="46"/>
      <c r="S102" s="514"/>
      <c r="T102" s="514"/>
      <c r="U102" s="46"/>
      <c r="V102" s="516"/>
    </row>
    <row r="103" spans="2:22" ht="2.25" customHeight="1" x14ac:dyDescent="0.2">
      <c r="B103" s="41"/>
      <c r="C103" s="525"/>
      <c r="D103" s="525"/>
      <c r="E103" s="525"/>
      <c r="F103" s="525"/>
      <c r="G103" s="525"/>
      <c r="H103" s="525"/>
      <c r="I103" s="525"/>
      <c r="J103" s="514"/>
      <c r="K103" s="514"/>
      <c r="L103" s="514"/>
      <c r="M103" s="514"/>
      <c r="N103" s="514"/>
      <c r="O103" s="514"/>
      <c r="P103" s="514"/>
      <c r="Q103" s="514"/>
      <c r="R103" s="514"/>
      <c r="S103" s="514"/>
      <c r="T103" s="514"/>
      <c r="U103" s="514"/>
      <c r="V103" s="516"/>
    </row>
    <row r="104" spans="2:22" ht="2.25" customHeight="1" x14ac:dyDescent="0.2">
      <c r="B104" s="41"/>
      <c r="C104" s="525"/>
      <c r="D104" s="525"/>
      <c r="E104" s="525"/>
      <c r="F104" s="525"/>
      <c r="G104" s="525"/>
      <c r="H104" s="525"/>
      <c r="I104" s="525"/>
      <c r="J104" s="514"/>
      <c r="K104" s="514"/>
      <c r="L104" s="514"/>
      <c r="M104" s="514"/>
      <c r="N104" s="514"/>
      <c r="O104" s="514"/>
      <c r="P104" s="514"/>
      <c r="Q104" s="514"/>
      <c r="R104" s="514"/>
      <c r="S104" s="514"/>
      <c r="T104" s="514"/>
      <c r="U104" s="514"/>
      <c r="V104" s="516"/>
    </row>
    <row r="105" spans="2:22" x14ac:dyDescent="0.2">
      <c r="B105" s="41">
        <v>19</v>
      </c>
      <c r="C105" s="526"/>
      <c r="D105" s="527"/>
      <c r="E105" s="527"/>
      <c r="F105" s="527"/>
      <c r="G105" s="527"/>
      <c r="H105" s="527"/>
      <c r="I105" s="528"/>
      <c r="J105" s="514"/>
      <c r="K105" s="514"/>
      <c r="L105" s="46"/>
      <c r="M105" s="514"/>
      <c r="N105" s="514"/>
      <c r="O105" s="46"/>
      <c r="P105" s="514"/>
      <c r="Q105" s="514"/>
      <c r="R105" s="46"/>
      <c r="S105" s="514"/>
      <c r="T105" s="514"/>
      <c r="U105" s="46"/>
      <c r="V105" s="516"/>
    </row>
    <row r="106" spans="2:22" ht="3" customHeight="1" x14ac:dyDescent="0.2">
      <c r="B106" s="41"/>
      <c r="C106" s="525"/>
      <c r="D106" s="525"/>
      <c r="E106" s="525"/>
      <c r="F106" s="525"/>
      <c r="G106" s="525"/>
      <c r="H106" s="525"/>
      <c r="I106" s="525"/>
      <c r="J106" s="514"/>
      <c r="K106" s="514"/>
      <c r="L106" s="514"/>
      <c r="M106" s="514"/>
      <c r="N106" s="514"/>
      <c r="O106" s="514"/>
      <c r="P106" s="514"/>
      <c r="Q106" s="514"/>
      <c r="R106" s="514"/>
      <c r="S106" s="514"/>
      <c r="T106" s="514"/>
      <c r="U106" s="514"/>
      <c r="V106" s="516"/>
    </row>
    <row r="107" spans="2:22" ht="2.25" customHeight="1" x14ac:dyDescent="0.2">
      <c r="B107" s="41"/>
      <c r="C107" s="525"/>
      <c r="D107" s="525"/>
      <c r="E107" s="525"/>
      <c r="F107" s="525"/>
      <c r="G107" s="525"/>
      <c r="H107" s="525"/>
      <c r="I107" s="525"/>
      <c r="J107" s="514"/>
      <c r="K107" s="514"/>
      <c r="L107" s="514"/>
      <c r="M107" s="514"/>
      <c r="N107" s="514"/>
      <c r="O107" s="514"/>
      <c r="P107" s="514"/>
      <c r="Q107" s="514"/>
      <c r="R107" s="514"/>
      <c r="S107" s="514"/>
      <c r="T107" s="514"/>
      <c r="U107" s="514"/>
      <c r="V107" s="516"/>
    </row>
    <row r="108" spans="2:22" x14ac:dyDescent="0.2">
      <c r="B108" s="41">
        <v>20</v>
      </c>
      <c r="C108" s="525" t="s">
        <v>256</v>
      </c>
      <c r="D108" s="525"/>
      <c r="E108" s="525"/>
      <c r="F108" s="525"/>
      <c r="G108" s="525"/>
      <c r="H108" s="525"/>
      <c r="I108" s="525"/>
      <c r="J108" s="514"/>
      <c r="K108" s="514" t="s">
        <v>226</v>
      </c>
      <c r="L108" s="46"/>
      <c r="M108" s="514"/>
      <c r="N108" s="514" t="s">
        <v>226</v>
      </c>
      <c r="O108" s="46"/>
      <c r="P108" s="514"/>
      <c r="Q108" s="514" t="s">
        <v>226</v>
      </c>
      <c r="R108" s="46"/>
      <c r="S108" s="514"/>
      <c r="T108" s="514" t="s">
        <v>226</v>
      </c>
      <c r="U108" s="46"/>
      <c r="V108" s="516"/>
    </row>
    <row r="109" spans="2:22" ht="2.25" customHeight="1" x14ac:dyDescent="0.2">
      <c r="B109" s="44"/>
      <c r="C109" s="529"/>
      <c r="D109" s="529"/>
      <c r="E109" s="529"/>
      <c r="F109" s="529"/>
      <c r="G109" s="529"/>
      <c r="H109" s="529"/>
      <c r="I109" s="529"/>
      <c r="J109" s="513"/>
      <c r="K109" s="513"/>
      <c r="L109" s="513"/>
      <c r="M109" s="513"/>
      <c r="N109" s="513"/>
      <c r="O109" s="513"/>
      <c r="P109" s="513"/>
      <c r="Q109" s="513"/>
      <c r="R109" s="513"/>
      <c r="S109" s="513"/>
      <c r="T109" s="513"/>
      <c r="U109" s="513"/>
      <c r="V109" s="45"/>
    </row>
    <row r="110" spans="2:22" x14ac:dyDescent="0.2">
      <c r="B110" s="536" t="s">
        <v>270</v>
      </c>
      <c r="C110" s="537"/>
      <c r="D110" s="537"/>
      <c r="E110" s="537"/>
      <c r="F110" s="537"/>
      <c r="G110" s="537"/>
      <c r="H110" s="537"/>
      <c r="I110" s="537"/>
      <c r="J110" s="537"/>
      <c r="K110" s="537"/>
      <c r="L110" s="537"/>
      <c r="M110" s="537"/>
      <c r="N110" s="537"/>
      <c r="O110" s="537"/>
      <c r="P110" s="537"/>
      <c r="Q110" s="537"/>
      <c r="R110" s="537"/>
      <c r="S110" s="537"/>
      <c r="T110" s="537"/>
      <c r="U110" s="537"/>
      <c r="V110" s="538"/>
    </row>
    <row r="111" spans="2:22" ht="1.5" customHeight="1" x14ac:dyDescent="0.2">
      <c r="B111" s="41"/>
      <c r="C111" s="514"/>
      <c r="D111" s="514"/>
      <c r="E111" s="514"/>
      <c r="F111" s="514"/>
      <c r="G111" s="514"/>
      <c r="H111" s="514"/>
      <c r="I111" s="514"/>
      <c r="J111" s="514"/>
      <c r="K111" s="514"/>
      <c r="L111" s="514"/>
      <c r="M111" s="514"/>
      <c r="N111" s="514"/>
      <c r="O111" s="514"/>
      <c r="P111" s="514"/>
      <c r="Q111" s="514"/>
      <c r="R111" s="514"/>
      <c r="S111" s="514"/>
      <c r="T111" s="514"/>
      <c r="U111" s="514"/>
      <c r="V111" s="516"/>
    </row>
    <row r="112" spans="2:22" x14ac:dyDescent="0.2">
      <c r="B112" s="41">
        <v>21</v>
      </c>
      <c r="C112" s="514" t="s">
        <v>271</v>
      </c>
      <c r="D112" s="514"/>
      <c r="E112" s="54"/>
      <c r="F112" s="189" t="s">
        <v>272</v>
      </c>
      <c r="G112" s="57"/>
      <c r="H112" s="57"/>
      <c r="I112" s="58">
        <f>'Period Budget'!C15</f>
        <v>0.114</v>
      </c>
      <c r="J112" s="525">
        <v>22</v>
      </c>
      <c r="K112" s="525"/>
      <c r="L112" s="514" t="s">
        <v>273</v>
      </c>
      <c r="M112" s="514"/>
      <c r="N112" s="514"/>
      <c r="O112" s="190" t="s">
        <v>274</v>
      </c>
      <c r="P112" s="57"/>
      <c r="Q112" s="57"/>
      <c r="R112" s="57"/>
      <c r="S112" s="57"/>
      <c r="T112" s="57"/>
      <c r="U112" s="58">
        <f>'Period Budget'!C35</f>
        <v>0.1</v>
      </c>
      <c r="V112" s="516"/>
    </row>
    <row r="113" spans="2:22" ht="1.5" customHeight="1" x14ac:dyDescent="0.2">
      <c r="B113" s="41"/>
      <c r="C113" s="514"/>
      <c r="D113" s="514"/>
      <c r="E113" s="514"/>
      <c r="F113" s="514"/>
      <c r="G113" s="514"/>
      <c r="H113" s="514"/>
      <c r="I113" s="514"/>
      <c r="J113" s="514"/>
      <c r="K113" s="514"/>
      <c r="L113" s="514"/>
      <c r="M113" s="514"/>
      <c r="N113" s="514"/>
      <c r="O113" s="514"/>
      <c r="P113" s="514"/>
      <c r="Q113" s="514"/>
      <c r="R113" s="514"/>
      <c r="S113" s="514"/>
      <c r="T113" s="514"/>
      <c r="U113" s="514"/>
      <c r="V113" s="516"/>
    </row>
    <row r="114" spans="2:22" ht="2.25" customHeight="1" x14ac:dyDescent="0.2">
      <c r="B114" s="41"/>
      <c r="C114" s="514"/>
      <c r="D114" s="514"/>
      <c r="E114" s="514"/>
      <c r="F114" s="514"/>
      <c r="G114" s="514"/>
      <c r="H114" s="514"/>
      <c r="I114" s="514"/>
      <c r="J114" s="514"/>
      <c r="K114" s="514"/>
      <c r="L114" s="514"/>
      <c r="M114" s="514"/>
      <c r="N114" s="514"/>
      <c r="O114" s="514"/>
      <c r="P114" s="514"/>
      <c r="Q114" s="514"/>
      <c r="R114" s="514"/>
      <c r="S114" s="514"/>
      <c r="T114" s="514"/>
      <c r="U114" s="514"/>
      <c r="V114" s="516"/>
    </row>
    <row r="115" spans="2:22" x14ac:dyDescent="0.2">
      <c r="B115" s="41">
        <v>23</v>
      </c>
      <c r="C115" s="514" t="s">
        <v>275</v>
      </c>
      <c r="D115" s="514"/>
      <c r="E115" s="518"/>
      <c r="F115" s="189" t="s">
        <v>276</v>
      </c>
      <c r="G115" s="57"/>
      <c r="H115" s="57"/>
      <c r="I115" s="58">
        <f>'Period Budget'!C16</f>
        <v>0.114</v>
      </c>
      <c r="J115" s="517"/>
      <c r="K115" s="517"/>
      <c r="L115" s="517"/>
      <c r="M115" s="517"/>
      <c r="N115" s="517"/>
      <c r="O115" s="517"/>
      <c r="P115" s="517"/>
      <c r="Q115" s="517"/>
      <c r="R115" s="517"/>
      <c r="S115" s="517"/>
      <c r="T115" s="517"/>
      <c r="U115" s="519"/>
      <c r="V115" s="516"/>
    </row>
    <row r="116" spans="2:22" ht="3" customHeight="1" x14ac:dyDescent="0.2">
      <c r="B116" s="44"/>
      <c r="C116" s="513"/>
      <c r="D116" s="513"/>
      <c r="E116" s="513"/>
      <c r="F116" s="513"/>
      <c r="G116" s="513"/>
      <c r="H116" s="513"/>
      <c r="I116" s="513"/>
      <c r="J116" s="513"/>
      <c r="K116" s="513"/>
      <c r="L116" s="513"/>
      <c r="M116" s="513"/>
      <c r="N116" s="513"/>
      <c r="O116" s="513"/>
      <c r="P116" s="513"/>
      <c r="Q116" s="513"/>
      <c r="R116" s="513"/>
      <c r="S116" s="513"/>
      <c r="T116" s="513"/>
      <c r="U116" s="513"/>
      <c r="V116" s="45"/>
    </row>
  </sheetData>
  <mergeCells count="78">
    <mergeCell ref="C4:C5"/>
    <mergeCell ref="F4:F5"/>
    <mergeCell ref="H4:M4"/>
    <mergeCell ref="N4:V4"/>
    <mergeCell ref="B2:V2"/>
    <mergeCell ref="B3:V3"/>
    <mergeCell ref="B22:V22"/>
    <mergeCell ref="C26:G26"/>
    <mergeCell ref="C27:G27"/>
    <mergeCell ref="C43:G43"/>
    <mergeCell ref="C46:G46"/>
    <mergeCell ref="C37:G37"/>
    <mergeCell ref="C40:G40"/>
    <mergeCell ref="C31:G31"/>
    <mergeCell ref="C34:G34"/>
    <mergeCell ref="C23:G23"/>
    <mergeCell ref="C24:G24"/>
    <mergeCell ref="C25:G25"/>
    <mergeCell ref="C28:G28"/>
    <mergeCell ref="H23:S23"/>
    <mergeCell ref="C55:G55"/>
    <mergeCell ref="C56:G56"/>
    <mergeCell ref="C57:G57"/>
    <mergeCell ref="C58:G58"/>
    <mergeCell ref="C49:G49"/>
    <mergeCell ref="C50:G50"/>
    <mergeCell ref="C51:G51"/>
    <mergeCell ref="C52:G52"/>
    <mergeCell ref="C59:G59"/>
    <mergeCell ref="C61:G61"/>
    <mergeCell ref="C62:G62"/>
    <mergeCell ref="C63:G63"/>
    <mergeCell ref="C60:G60"/>
    <mergeCell ref="B65:V65"/>
    <mergeCell ref="B66:J66"/>
    <mergeCell ref="C68:I68"/>
    <mergeCell ref="C69:I69"/>
    <mergeCell ref="C70:I70"/>
    <mergeCell ref="C71:I71"/>
    <mergeCell ref="C67:I67"/>
    <mergeCell ref="C72:I72"/>
    <mergeCell ref="C73:I73"/>
    <mergeCell ref="C74:I74"/>
    <mergeCell ref="C75:I75"/>
    <mergeCell ref="C76:I76"/>
    <mergeCell ref="C77:I77"/>
    <mergeCell ref="C78:I78"/>
    <mergeCell ref="C79:I79"/>
    <mergeCell ref="C80:I80"/>
    <mergeCell ref="C81:I81"/>
    <mergeCell ref="B82:V82"/>
    <mergeCell ref="C84:F84"/>
    <mergeCell ref="C97:I97"/>
    <mergeCell ref="C98:I98"/>
    <mergeCell ref="C99:I99"/>
    <mergeCell ref="C100:I100"/>
    <mergeCell ref="C87:F87"/>
    <mergeCell ref="C88:F88"/>
    <mergeCell ref="C90:F90"/>
    <mergeCell ref="C91:F91"/>
    <mergeCell ref="B92:V92"/>
    <mergeCell ref="K93:V93"/>
    <mergeCell ref="C106:I106"/>
    <mergeCell ref="C95:I95"/>
    <mergeCell ref="C96:I96"/>
    <mergeCell ref="J112:K112"/>
    <mergeCell ref="C85:I85"/>
    <mergeCell ref="C86:I86"/>
    <mergeCell ref="C107:I107"/>
    <mergeCell ref="C108:I108"/>
    <mergeCell ref="C109:I109"/>
    <mergeCell ref="B93:J94"/>
    <mergeCell ref="B110:V110"/>
    <mergeCell ref="C101:I101"/>
    <mergeCell ref="C102:I102"/>
    <mergeCell ref="C103:I103"/>
    <mergeCell ref="C104:I104"/>
    <mergeCell ref="C105:I105"/>
  </mergeCells>
  <pageMargins left="0.25" right="0.25" top="0.75" bottom="0.75" header="0.3" footer="0.3"/>
  <pageSetup orientation="landscape" horizontalDpi="1200" verticalDpi="1200" r:id="rId1"/>
  <rowBreaks count="1" manualBreakCount="1">
    <brk id="6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184"/>
  <sheetViews>
    <sheetView view="pageLayout" topLeftCell="A14" zoomScaleNormal="100" workbookViewId="0">
      <selection activeCell="O14" sqref="O1:O1048576"/>
    </sheetView>
  </sheetViews>
  <sheetFormatPr defaultColWidth="8.88671875" defaultRowHeight="11.25" x14ac:dyDescent="0.2"/>
  <cols>
    <col min="1" max="1" width="1.33203125" style="26" customWidth="1"/>
    <col min="2" max="2" width="1.6640625" style="26" customWidth="1"/>
    <col min="3" max="3" width="2.6640625" style="26" customWidth="1"/>
    <col min="4" max="4" width="8.88671875" style="26"/>
    <col min="5" max="5" width="3" style="26" customWidth="1"/>
    <col min="6" max="7" width="8.88671875" style="26"/>
    <col min="8" max="8" width="1.5546875" style="26" customWidth="1"/>
    <col min="9" max="9" width="2.33203125" style="26" customWidth="1"/>
    <col min="10" max="10" width="9.6640625" style="26" customWidth="1"/>
    <col min="11" max="12" width="0.6640625" style="26" customWidth="1"/>
    <col min="13" max="13" width="14.6640625" style="26" customWidth="1"/>
    <col min="14" max="14" width="1.5546875" style="26" customWidth="1"/>
    <col min="15" max="15" width="8.88671875" style="26"/>
    <col min="16" max="16" width="7.6640625" style="26" customWidth="1"/>
    <col min="17" max="16384" width="8.88671875" style="26"/>
  </cols>
  <sheetData>
    <row r="2" spans="1:16" x14ac:dyDescent="0.2">
      <c r="A2" s="23"/>
      <c r="B2" s="518" t="s">
        <v>277</v>
      </c>
      <c r="C2" s="517"/>
      <c r="D2" s="517"/>
      <c r="E2" s="517"/>
      <c r="F2" s="517"/>
      <c r="G2" s="517"/>
      <c r="H2" s="517"/>
      <c r="I2" s="517"/>
      <c r="J2" s="517"/>
      <c r="K2" s="517"/>
      <c r="L2" s="517"/>
      <c r="M2" s="517"/>
      <c r="N2" s="519"/>
    </row>
    <row r="3" spans="1:16" x14ac:dyDescent="0.2">
      <c r="B3" s="27" t="s">
        <v>278</v>
      </c>
      <c r="C3" s="28"/>
      <c r="D3" s="28"/>
      <c r="E3" s="28"/>
      <c r="F3" s="28"/>
      <c r="G3" s="29"/>
      <c r="H3" s="28" t="s">
        <v>279</v>
      </c>
      <c r="I3" s="28"/>
      <c r="J3" s="28"/>
      <c r="K3" s="28"/>
      <c r="L3" s="28"/>
      <c r="M3" s="30" t="s">
        <v>280</v>
      </c>
      <c r="N3" s="31"/>
    </row>
    <row r="4" spans="1:16" ht="1.5" customHeight="1" x14ac:dyDescent="0.2">
      <c r="B4" s="27"/>
      <c r="C4" s="28"/>
      <c r="D4" s="28"/>
      <c r="E4" s="28"/>
      <c r="F4" s="28"/>
      <c r="G4" s="31"/>
      <c r="H4" s="28"/>
      <c r="I4" s="28"/>
      <c r="J4" s="28"/>
      <c r="K4" s="28"/>
      <c r="L4" s="28"/>
      <c r="M4" s="28"/>
      <c r="N4" s="31"/>
    </row>
    <row r="5" spans="1:16" x14ac:dyDescent="0.2">
      <c r="B5" s="32"/>
      <c r="C5" s="33"/>
      <c r="D5" s="28" t="s">
        <v>281</v>
      </c>
      <c r="E5" s="28"/>
      <c r="F5" s="28"/>
      <c r="G5" s="31"/>
      <c r="H5" s="28"/>
      <c r="I5" s="85" t="s">
        <v>282</v>
      </c>
      <c r="J5" s="28" t="s">
        <v>283</v>
      </c>
      <c r="K5" s="28"/>
      <c r="L5" s="28"/>
      <c r="M5" s="33"/>
      <c r="N5" s="31"/>
    </row>
    <row r="6" spans="1:16" ht="3.75" customHeight="1" x14ac:dyDescent="0.2">
      <c r="B6" s="32"/>
      <c r="C6" s="28"/>
      <c r="D6" s="28"/>
      <c r="E6" s="28"/>
      <c r="F6" s="28"/>
      <c r="G6" s="31"/>
      <c r="H6" s="28"/>
      <c r="I6" s="28"/>
      <c r="J6" s="28"/>
      <c r="K6" s="28"/>
      <c r="L6" s="28"/>
      <c r="M6" s="28"/>
      <c r="N6" s="31"/>
    </row>
    <row r="7" spans="1:16" x14ac:dyDescent="0.2">
      <c r="B7" s="32"/>
      <c r="C7" s="85" t="s">
        <v>282</v>
      </c>
      <c r="D7" s="28" t="s">
        <v>284</v>
      </c>
      <c r="E7" s="28"/>
      <c r="F7" s="28"/>
      <c r="G7" s="31"/>
      <c r="H7" s="28"/>
      <c r="I7" s="33"/>
      <c r="J7" s="28" t="s">
        <v>285</v>
      </c>
      <c r="K7" s="28"/>
      <c r="L7" s="28"/>
      <c r="M7" s="30" t="s">
        <v>286</v>
      </c>
      <c r="N7" s="31"/>
    </row>
    <row r="8" spans="1:16" ht="3.75" customHeight="1" x14ac:dyDescent="0.2">
      <c r="B8" s="32"/>
      <c r="C8" s="28"/>
      <c r="D8" s="28"/>
      <c r="E8" s="28"/>
      <c r="F8" s="28"/>
      <c r="G8" s="31"/>
      <c r="H8" s="28"/>
      <c r="I8" s="28"/>
      <c r="J8" s="28"/>
      <c r="K8" s="28"/>
      <c r="L8" s="28"/>
      <c r="M8" s="28"/>
      <c r="N8" s="31"/>
    </row>
    <row r="9" spans="1:16" x14ac:dyDescent="0.2">
      <c r="B9" s="32"/>
      <c r="C9" s="33"/>
      <c r="D9" s="28" t="s">
        <v>287</v>
      </c>
      <c r="E9" s="28"/>
      <c r="F9" s="28"/>
      <c r="G9" s="31"/>
      <c r="H9" s="28"/>
      <c r="I9" s="33"/>
      <c r="J9" s="28" t="s">
        <v>288</v>
      </c>
      <c r="K9" s="28"/>
      <c r="L9" s="28"/>
      <c r="M9" s="33"/>
      <c r="N9" s="31"/>
    </row>
    <row r="10" spans="1:16" ht="3" customHeight="1" x14ac:dyDescent="0.2">
      <c r="B10" s="34"/>
      <c r="C10" s="35"/>
      <c r="D10" s="35"/>
      <c r="E10" s="35"/>
      <c r="F10" s="35"/>
      <c r="G10" s="36"/>
      <c r="H10" s="35"/>
      <c r="I10" s="35"/>
      <c r="J10" s="35"/>
      <c r="K10" s="35"/>
      <c r="L10" s="35"/>
      <c r="M10" s="35"/>
      <c r="N10" s="36"/>
      <c r="P10" s="89" t="s">
        <v>289</v>
      </c>
    </row>
    <row r="11" spans="1:16" x14ac:dyDescent="0.2">
      <c r="B11" s="32" t="s">
        <v>290</v>
      </c>
      <c r="C11" s="28"/>
      <c r="D11" s="28"/>
      <c r="E11" s="28"/>
      <c r="F11" s="28"/>
      <c r="G11" s="28"/>
      <c r="H11" s="28" t="s">
        <v>291</v>
      </c>
      <c r="I11" s="28"/>
      <c r="J11" s="28"/>
      <c r="K11" s="28"/>
      <c r="L11" s="28"/>
      <c r="M11" s="28"/>
      <c r="N11" s="31"/>
    </row>
    <row r="12" spans="1:16" ht="3" customHeight="1" x14ac:dyDescent="0.2">
      <c r="B12" s="32"/>
      <c r="C12" s="28"/>
      <c r="D12" s="28"/>
      <c r="E12" s="28"/>
      <c r="F12" s="28"/>
      <c r="G12" s="28"/>
      <c r="H12" s="28"/>
      <c r="I12" s="28"/>
      <c r="J12" s="28"/>
      <c r="K12" s="28"/>
      <c r="L12" s="28"/>
      <c r="M12" s="28"/>
      <c r="N12" s="31"/>
    </row>
    <row r="13" spans="1:16" x14ac:dyDescent="0.2">
      <c r="B13" s="32"/>
      <c r="C13" s="37"/>
      <c r="D13" s="38"/>
      <c r="E13" s="38"/>
      <c r="F13" s="39"/>
      <c r="G13" s="28"/>
      <c r="H13" s="28"/>
      <c r="I13" s="37"/>
      <c r="J13" s="38"/>
      <c r="K13" s="38"/>
      <c r="L13" s="38"/>
      <c r="M13" s="39"/>
      <c r="N13" s="31"/>
    </row>
    <row r="14" spans="1:16" ht="2.25" customHeight="1" x14ac:dyDescent="0.2">
      <c r="B14" s="34"/>
      <c r="C14" s="35"/>
      <c r="D14" s="35"/>
      <c r="E14" s="35"/>
      <c r="F14" s="35"/>
      <c r="G14" s="35"/>
      <c r="H14" s="35"/>
      <c r="I14" s="35"/>
      <c r="J14" s="35"/>
      <c r="K14" s="35"/>
      <c r="L14" s="35"/>
      <c r="M14" s="35"/>
      <c r="N14" s="36"/>
    </row>
    <row r="15" spans="1:16" x14ac:dyDescent="0.2">
      <c r="B15" s="32" t="s">
        <v>292</v>
      </c>
      <c r="C15" s="28"/>
      <c r="D15" s="28"/>
      <c r="E15" s="28"/>
      <c r="F15" s="28"/>
      <c r="G15" s="28"/>
      <c r="H15" s="28"/>
      <c r="I15" s="28"/>
      <c r="J15" s="28"/>
      <c r="K15" s="28"/>
      <c r="L15" s="28"/>
      <c r="M15" s="30" t="s">
        <v>293</v>
      </c>
      <c r="N15" s="31"/>
    </row>
    <row r="16" spans="1:16" x14ac:dyDescent="0.2">
      <c r="B16" s="32"/>
      <c r="C16" s="37"/>
      <c r="D16" s="38"/>
      <c r="E16" s="38"/>
      <c r="F16" s="39"/>
      <c r="G16" s="28"/>
      <c r="H16" s="28"/>
      <c r="I16" s="28"/>
      <c r="J16" s="28"/>
      <c r="K16" s="28"/>
      <c r="L16" s="28"/>
      <c r="M16" s="33"/>
      <c r="N16" s="31"/>
    </row>
    <row r="17" spans="2:14" ht="2.25" customHeight="1" x14ac:dyDescent="0.2">
      <c r="B17" s="32"/>
      <c r="C17" s="28"/>
      <c r="D17" s="28"/>
      <c r="E17" s="28"/>
      <c r="F17" s="28"/>
      <c r="G17" s="28"/>
      <c r="H17" s="28"/>
      <c r="I17" s="28"/>
      <c r="J17" s="28"/>
      <c r="K17" s="28"/>
      <c r="L17" s="28"/>
      <c r="M17" s="28"/>
      <c r="N17" s="31"/>
    </row>
    <row r="18" spans="2:14" x14ac:dyDescent="0.2">
      <c r="B18" s="37" t="s">
        <v>294</v>
      </c>
      <c r="C18" s="38"/>
      <c r="D18" s="38"/>
      <c r="E18" s="38"/>
      <c r="F18" s="38"/>
      <c r="G18" s="38"/>
      <c r="H18" s="38"/>
      <c r="I18" s="38"/>
      <c r="J18" s="38"/>
      <c r="K18" s="38"/>
      <c r="L18" s="38"/>
      <c r="M18" s="38"/>
      <c r="N18" s="39"/>
    </row>
    <row r="19" spans="2:14" ht="3" customHeight="1" x14ac:dyDescent="0.2">
      <c r="B19" s="32"/>
      <c r="C19" s="28"/>
      <c r="D19" s="28"/>
      <c r="E19" s="28"/>
      <c r="F19" s="28"/>
      <c r="G19" s="28"/>
      <c r="H19" s="28"/>
      <c r="I19" s="28"/>
      <c r="J19" s="28"/>
      <c r="K19" s="28"/>
      <c r="L19" s="28"/>
      <c r="M19" s="28"/>
      <c r="N19" s="31"/>
    </row>
    <row r="20" spans="2:14" x14ac:dyDescent="0.2">
      <c r="B20" s="32" t="s">
        <v>295</v>
      </c>
      <c r="C20" s="28"/>
      <c r="D20" s="28"/>
      <c r="E20" s="28"/>
      <c r="F20" s="28"/>
      <c r="G20" s="33"/>
      <c r="H20" s="28"/>
      <c r="I20" s="32" t="s">
        <v>296</v>
      </c>
      <c r="J20" s="28"/>
      <c r="K20" s="28"/>
      <c r="L20" s="28"/>
      <c r="M20" s="33"/>
      <c r="N20" s="31"/>
    </row>
    <row r="21" spans="2:14" ht="2.25" customHeight="1" x14ac:dyDescent="0.2">
      <c r="B21" s="32"/>
      <c r="C21" s="28"/>
      <c r="D21" s="28"/>
      <c r="E21" s="28"/>
      <c r="F21" s="28"/>
      <c r="G21" s="28"/>
      <c r="H21" s="28"/>
      <c r="I21" s="28"/>
      <c r="J21" s="28"/>
      <c r="K21" s="28"/>
      <c r="L21" s="28"/>
      <c r="M21" s="28"/>
      <c r="N21" s="31"/>
    </row>
    <row r="22" spans="2:14" x14ac:dyDescent="0.2">
      <c r="B22" s="37" t="s">
        <v>297</v>
      </c>
      <c r="C22" s="38"/>
      <c r="D22" s="38"/>
      <c r="E22" s="38"/>
      <c r="F22" s="38"/>
      <c r="G22" s="38"/>
      <c r="H22" s="38"/>
      <c r="I22" s="38"/>
      <c r="J22" s="38"/>
      <c r="K22" s="38"/>
      <c r="L22" s="38"/>
      <c r="M22" s="38"/>
      <c r="N22" s="39"/>
    </row>
    <row r="23" spans="2:14" ht="2.25" customHeight="1" x14ac:dyDescent="0.2">
      <c r="B23" s="32"/>
      <c r="C23" s="28"/>
      <c r="D23" s="28"/>
      <c r="E23" s="28"/>
      <c r="F23" s="28"/>
      <c r="G23" s="28"/>
      <c r="H23" s="28"/>
      <c r="I23" s="28"/>
      <c r="J23" s="28"/>
      <c r="K23" s="28"/>
      <c r="L23" s="28"/>
      <c r="M23" s="28"/>
      <c r="N23" s="31"/>
    </row>
    <row r="24" spans="2:14" ht="15" x14ac:dyDescent="0.2">
      <c r="B24" s="32"/>
      <c r="C24" s="28" t="s">
        <v>298</v>
      </c>
      <c r="D24" s="28"/>
      <c r="E24" s="562" t="s">
        <v>299</v>
      </c>
      <c r="F24" s="567"/>
      <c r="G24" s="567"/>
      <c r="H24" s="567"/>
      <c r="I24" s="567"/>
      <c r="J24" s="567"/>
      <c r="K24" s="567"/>
      <c r="L24" s="567"/>
      <c r="M24" s="568"/>
      <c r="N24" s="31"/>
    </row>
    <row r="25" spans="2:14" ht="3" customHeight="1" x14ac:dyDescent="0.2">
      <c r="B25" s="32"/>
      <c r="C25" s="28"/>
      <c r="D25" s="28"/>
      <c r="E25" s="28"/>
      <c r="F25" s="28"/>
      <c r="G25" s="28"/>
      <c r="H25" s="28"/>
      <c r="I25" s="40"/>
      <c r="J25" s="28"/>
      <c r="K25" s="28"/>
      <c r="L25" s="28"/>
      <c r="M25" s="28"/>
      <c r="N25" s="31"/>
    </row>
    <row r="26" spans="2:14" x14ac:dyDescent="0.2">
      <c r="B26" s="32"/>
      <c r="C26" s="28" t="s">
        <v>300</v>
      </c>
      <c r="D26" s="28"/>
      <c r="E26" s="28"/>
      <c r="F26" s="28"/>
      <c r="G26" s="28"/>
      <c r="H26" s="28"/>
      <c r="I26" s="32" t="s">
        <v>301</v>
      </c>
      <c r="J26" s="28"/>
      <c r="K26" s="28"/>
      <c r="L26" s="28"/>
      <c r="M26" s="28"/>
      <c r="N26" s="31"/>
    </row>
    <row r="27" spans="2:14" ht="2.25" customHeight="1" x14ac:dyDescent="0.2">
      <c r="B27" s="32"/>
      <c r="C27" s="28"/>
      <c r="D27" s="28"/>
      <c r="E27" s="28"/>
      <c r="F27" s="28"/>
      <c r="G27" s="28"/>
      <c r="H27" s="28"/>
      <c r="I27" s="32"/>
      <c r="J27" s="28"/>
      <c r="K27" s="28"/>
      <c r="L27" s="28"/>
      <c r="M27" s="28"/>
      <c r="N27" s="31"/>
    </row>
    <row r="28" spans="2:14" ht="15" x14ac:dyDescent="0.2">
      <c r="B28" s="32"/>
      <c r="C28" s="565" t="s">
        <v>302</v>
      </c>
      <c r="D28" s="563"/>
      <c r="E28" s="563"/>
      <c r="F28" s="563"/>
      <c r="G28" s="564"/>
      <c r="H28" s="28"/>
      <c r="I28" s="32"/>
      <c r="J28" s="565" t="s">
        <v>303</v>
      </c>
      <c r="K28" s="563"/>
      <c r="L28" s="564"/>
      <c r="M28" s="28"/>
      <c r="N28" s="31"/>
    </row>
    <row r="29" spans="2:14" ht="2.25" customHeight="1" x14ac:dyDescent="0.2">
      <c r="B29" s="32"/>
      <c r="C29" s="28"/>
      <c r="D29" s="28"/>
      <c r="E29" s="28"/>
      <c r="F29" s="28"/>
      <c r="G29" s="28"/>
      <c r="H29" s="28"/>
      <c r="I29" s="32"/>
      <c r="J29" s="28"/>
      <c r="K29" s="28"/>
      <c r="L29" s="28"/>
      <c r="M29" s="28"/>
      <c r="N29" s="31"/>
    </row>
    <row r="30" spans="2:14" x14ac:dyDescent="0.2">
      <c r="B30" s="37"/>
      <c r="C30" s="38" t="s">
        <v>304</v>
      </c>
      <c r="D30" s="38"/>
      <c r="E30" s="38"/>
      <c r="F30" s="38"/>
      <c r="G30" s="38"/>
      <c r="H30" s="38"/>
      <c r="I30" s="38"/>
      <c r="J30" s="38"/>
      <c r="K30" s="38"/>
      <c r="L30" s="38"/>
      <c r="M30" s="38"/>
      <c r="N30" s="39"/>
    </row>
    <row r="31" spans="2:14" ht="2.25" customHeight="1" x14ac:dyDescent="0.2">
      <c r="B31" s="32"/>
      <c r="C31" s="28"/>
      <c r="D31" s="28"/>
      <c r="E31" s="28"/>
      <c r="F31" s="28"/>
      <c r="G31" s="28"/>
      <c r="H31" s="28"/>
      <c r="I31" s="28"/>
      <c r="J31" s="28"/>
      <c r="K31" s="28"/>
      <c r="L31" s="28"/>
      <c r="M31" s="28"/>
      <c r="N31" s="31"/>
    </row>
    <row r="32" spans="2:14" ht="15" x14ac:dyDescent="0.2">
      <c r="B32" s="32"/>
      <c r="C32" s="28" t="s">
        <v>305</v>
      </c>
      <c r="D32" s="28"/>
      <c r="E32" s="28"/>
      <c r="F32" s="562" t="s">
        <v>306</v>
      </c>
      <c r="G32" s="571"/>
      <c r="H32" s="571"/>
      <c r="I32" s="571"/>
      <c r="J32" s="571"/>
      <c r="K32" s="571"/>
      <c r="L32" s="571"/>
      <c r="M32" s="572"/>
      <c r="N32" s="31"/>
    </row>
    <row r="33" spans="2:14" ht="2.25" customHeight="1" x14ac:dyDescent="0.2">
      <c r="B33" s="32"/>
      <c r="C33" s="28"/>
      <c r="D33" s="28"/>
      <c r="E33" s="28"/>
      <c r="F33" s="28"/>
      <c r="G33" s="28"/>
      <c r="H33" s="28"/>
      <c r="I33" s="28"/>
      <c r="J33" s="28"/>
      <c r="K33" s="28"/>
      <c r="L33" s="28"/>
      <c r="M33" s="28"/>
      <c r="N33" s="31"/>
    </row>
    <row r="34" spans="2:14" ht="15" x14ac:dyDescent="0.2">
      <c r="B34" s="32"/>
      <c r="C34" s="28" t="s">
        <v>307</v>
      </c>
      <c r="D34" s="28"/>
      <c r="E34" s="28"/>
      <c r="F34" s="573"/>
      <c r="G34" s="571"/>
      <c r="H34" s="571"/>
      <c r="I34" s="571"/>
      <c r="J34" s="571"/>
      <c r="K34" s="571"/>
      <c r="L34" s="571"/>
      <c r="M34" s="572"/>
      <c r="N34" s="31"/>
    </row>
    <row r="35" spans="2:14" ht="2.25" customHeight="1" x14ac:dyDescent="0.2">
      <c r="B35" s="32"/>
      <c r="C35" s="28"/>
      <c r="D35" s="28"/>
      <c r="E35" s="28"/>
      <c r="F35" s="28"/>
      <c r="G35" s="28"/>
      <c r="H35" s="28"/>
      <c r="I35" s="28"/>
      <c r="J35" s="28"/>
      <c r="K35" s="28"/>
      <c r="L35" s="28"/>
      <c r="M35" s="28"/>
      <c r="N35" s="31"/>
    </row>
    <row r="36" spans="2:14" ht="15" x14ac:dyDescent="0.2">
      <c r="B36" s="32"/>
      <c r="C36" s="28" t="s">
        <v>308</v>
      </c>
      <c r="D36" s="28"/>
      <c r="E36" s="28"/>
      <c r="F36" s="562" t="s">
        <v>309</v>
      </c>
      <c r="G36" s="563"/>
      <c r="H36" s="563"/>
      <c r="I36" s="563"/>
      <c r="J36" s="563"/>
      <c r="K36" s="563"/>
      <c r="L36" s="564"/>
      <c r="M36" s="28"/>
      <c r="N36" s="31"/>
    </row>
    <row r="37" spans="2:14" ht="2.25" customHeight="1" x14ac:dyDescent="0.2">
      <c r="B37" s="32"/>
      <c r="C37" s="28"/>
      <c r="D37" s="28"/>
      <c r="E37" s="28"/>
      <c r="F37" s="28"/>
      <c r="G37" s="28"/>
      <c r="H37" s="28"/>
      <c r="I37" s="28"/>
      <c r="J37" s="28"/>
      <c r="K37" s="28"/>
      <c r="L37" s="28"/>
      <c r="M37" s="28"/>
      <c r="N37" s="31"/>
    </row>
    <row r="38" spans="2:14" x14ac:dyDescent="0.2">
      <c r="B38" s="32"/>
      <c r="C38" s="28" t="s">
        <v>310</v>
      </c>
      <c r="D38" s="28"/>
      <c r="E38" s="28"/>
      <c r="F38" s="37"/>
      <c r="G38" s="38"/>
      <c r="H38" s="38"/>
      <c r="I38" s="38"/>
      <c r="J38" s="39"/>
      <c r="K38" s="28"/>
      <c r="L38" s="28"/>
      <c r="M38" s="28"/>
      <c r="N38" s="31"/>
    </row>
    <row r="39" spans="2:14" ht="2.25" customHeight="1" x14ac:dyDescent="0.2">
      <c r="B39" s="32"/>
      <c r="C39" s="28"/>
      <c r="D39" s="28"/>
      <c r="E39" s="28"/>
      <c r="F39" s="28"/>
      <c r="G39" s="28"/>
      <c r="H39" s="28"/>
      <c r="I39" s="28"/>
      <c r="J39" s="28"/>
      <c r="K39" s="28"/>
      <c r="L39" s="28"/>
      <c r="M39" s="28"/>
      <c r="N39" s="31"/>
    </row>
    <row r="40" spans="2:14" ht="15" x14ac:dyDescent="0.2">
      <c r="B40" s="32"/>
      <c r="C40" s="28" t="s">
        <v>311</v>
      </c>
      <c r="D40" s="28"/>
      <c r="E40" s="28"/>
      <c r="F40" s="554" t="s">
        <v>312</v>
      </c>
      <c r="G40" s="555"/>
      <c r="H40" s="555"/>
      <c r="I40" s="555"/>
      <c r="J40" s="556"/>
      <c r="K40" s="28"/>
      <c r="L40" s="28"/>
      <c r="M40" s="28"/>
      <c r="N40" s="31"/>
    </row>
    <row r="41" spans="2:14" ht="2.25" customHeight="1" x14ac:dyDescent="0.2">
      <c r="B41" s="32"/>
      <c r="C41" s="28"/>
      <c r="D41" s="28"/>
      <c r="E41" s="28"/>
      <c r="F41" s="28"/>
      <c r="G41" s="28"/>
      <c r="H41" s="28"/>
      <c r="I41" s="28"/>
      <c r="J41" s="28"/>
      <c r="K41" s="28"/>
      <c r="L41" s="28"/>
      <c r="M41" s="28"/>
      <c r="N41" s="31"/>
    </row>
    <row r="42" spans="2:14" x14ac:dyDescent="0.2">
      <c r="B42" s="32"/>
      <c r="C42" s="28" t="s">
        <v>313</v>
      </c>
      <c r="D42" s="28"/>
      <c r="E42" s="28"/>
      <c r="F42" s="37"/>
      <c r="G42" s="38"/>
      <c r="H42" s="38"/>
      <c r="I42" s="38"/>
      <c r="J42" s="39"/>
      <c r="K42" s="28"/>
      <c r="L42" s="28"/>
      <c r="M42" s="28"/>
      <c r="N42" s="31"/>
    </row>
    <row r="43" spans="2:14" ht="2.25" customHeight="1" x14ac:dyDescent="0.2">
      <c r="B43" s="32"/>
      <c r="C43" s="28"/>
      <c r="D43" s="28"/>
      <c r="E43" s="28"/>
      <c r="F43" s="28"/>
      <c r="G43" s="28"/>
      <c r="H43" s="28"/>
      <c r="I43" s="28"/>
      <c r="J43" s="28"/>
      <c r="K43" s="28"/>
      <c r="L43" s="28"/>
      <c r="M43" s="28"/>
      <c r="N43" s="31"/>
    </row>
    <row r="44" spans="2:14" ht="15" x14ac:dyDescent="0.2">
      <c r="B44" s="32"/>
      <c r="C44" s="28" t="s">
        <v>314</v>
      </c>
      <c r="D44" s="28"/>
      <c r="E44" s="28"/>
      <c r="F44" s="554" t="s">
        <v>315</v>
      </c>
      <c r="G44" s="555"/>
      <c r="H44" s="555"/>
      <c r="I44" s="555"/>
      <c r="J44" s="555"/>
      <c r="K44" s="555"/>
      <c r="L44" s="555"/>
      <c r="M44" s="556"/>
      <c r="N44" s="31"/>
    </row>
    <row r="45" spans="2:14" ht="2.25" customHeight="1" x14ac:dyDescent="0.2">
      <c r="B45" s="32"/>
      <c r="C45" s="28"/>
      <c r="D45" s="28"/>
      <c r="E45" s="28"/>
      <c r="N45" s="31"/>
    </row>
    <row r="46" spans="2:14" ht="15" x14ac:dyDescent="0.2">
      <c r="B46" s="32"/>
      <c r="C46" s="28" t="s">
        <v>316</v>
      </c>
      <c r="D46" s="28"/>
      <c r="E46" s="28"/>
      <c r="F46" s="565" t="s">
        <v>317</v>
      </c>
      <c r="G46" s="563"/>
      <c r="H46" s="563"/>
      <c r="I46" s="563"/>
      <c r="J46" s="564"/>
      <c r="K46" s="28"/>
      <c r="L46" s="28"/>
      <c r="M46" s="28"/>
      <c r="N46" s="31"/>
    </row>
    <row r="47" spans="2:14" ht="3" customHeight="1" x14ac:dyDescent="0.2">
      <c r="B47" s="32"/>
      <c r="C47" s="28"/>
      <c r="D47" s="28"/>
      <c r="E47" s="28"/>
      <c r="F47" s="28"/>
      <c r="G47" s="28"/>
      <c r="H47" s="28"/>
      <c r="I47" s="28"/>
      <c r="J47" s="28"/>
      <c r="K47" s="28"/>
      <c r="L47" s="28"/>
      <c r="M47" s="28"/>
      <c r="N47" s="31"/>
    </row>
    <row r="48" spans="2:14" x14ac:dyDescent="0.2">
      <c r="B48" s="37"/>
      <c r="C48" s="38" t="s">
        <v>318</v>
      </c>
      <c r="D48" s="38"/>
      <c r="E48" s="38"/>
      <c r="F48" s="38"/>
      <c r="G48" s="38"/>
      <c r="H48" s="38"/>
      <c r="I48" s="38"/>
      <c r="J48" s="38"/>
      <c r="K48" s="38"/>
      <c r="L48" s="38"/>
      <c r="M48" s="38"/>
      <c r="N48" s="39"/>
    </row>
    <row r="49" spans="2:14" x14ac:dyDescent="0.2">
      <c r="B49" s="32"/>
      <c r="C49" s="28" t="s">
        <v>319</v>
      </c>
      <c r="D49" s="28"/>
      <c r="E49" s="28"/>
      <c r="F49" s="28"/>
      <c r="G49" s="28"/>
      <c r="H49" s="28"/>
      <c r="I49" s="28" t="s">
        <v>320</v>
      </c>
      <c r="J49" s="28"/>
      <c r="K49" s="28"/>
      <c r="L49" s="28"/>
      <c r="M49" s="28"/>
      <c r="N49" s="31"/>
    </row>
    <row r="50" spans="2:14" ht="15" x14ac:dyDescent="0.2">
      <c r="B50" s="32"/>
      <c r="C50" s="573"/>
      <c r="D50" s="567"/>
      <c r="E50" s="567"/>
      <c r="F50" s="567"/>
      <c r="G50" s="568"/>
      <c r="H50" s="28"/>
      <c r="I50" s="28"/>
      <c r="J50" s="573"/>
      <c r="K50" s="567"/>
      <c r="L50" s="567"/>
      <c r="M50" s="568"/>
      <c r="N50" s="31"/>
    </row>
    <row r="51" spans="2:14" ht="3" customHeight="1" x14ac:dyDescent="0.2">
      <c r="B51" s="32"/>
      <c r="C51" s="28"/>
      <c r="D51" s="28"/>
      <c r="E51" s="28"/>
      <c r="F51" s="28"/>
      <c r="G51" s="28"/>
      <c r="H51" s="28"/>
      <c r="I51" s="28"/>
      <c r="J51" s="28"/>
      <c r="K51" s="28"/>
      <c r="L51" s="28"/>
      <c r="M51" s="28"/>
      <c r="N51" s="31"/>
    </row>
    <row r="52" spans="2:14" x14ac:dyDescent="0.2">
      <c r="B52" s="37"/>
      <c r="C52" s="38" t="s">
        <v>321</v>
      </c>
      <c r="D52" s="38"/>
      <c r="E52" s="38"/>
      <c r="F52" s="38"/>
      <c r="G52" s="38"/>
      <c r="H52" s="38"/>
      <c r="I52" s="38"/>
      <c r="J52" s="38"/>
      <c r="K52" s="38"/>
      <c r="L52" s="38"/>
      <c r="M52" s="38"/>
      <c r="N52" s="39"/>
    </row>
    <row r="53" spans="2:14" ht="3" customHeight="1" x14ac:dyDescent="0.2">
      <c r="B53" s="32"/>
      <c r="C53" s="28"/>
      <c r="D53" s="28"/>
      <c r="E53" s="28"/>
      <c r="F53" s="28"/>
      <c r="G53" s="28"/>
      <c r="H53" s="28"/>
      <c r="I53" s="28"/>
      <c r="J53" s="28"/>
      <c r="K53" s="28"/>
      <c r="L53" s="28"/>
      <c r="M53" s="28"/>
      <c r="N53" s="31"/>
    </row>
    <row r="54" spans="2:14" ht="15" x14ac:dyDescent="0.2">
      <c r="B54" s="32"/>
      <c r="C54" s="28" t="s">
        <v>322</v>
      </c>
      <c r="D54" s="28"/>
      <c r="E54" s="562" t="s">
        <v>323</v>
      </c>
      <c r="F54" s="564"/>
      <c r="G54" s="28" t="s">
        <v>324</v>
      </c>
      <c r="H54" s="562" t="s">
        <v>325</v>
      </c>
      <c r="I54" s="563"/>
      <c r="J54" s="563"/>
      <c r="K54" s="563"/>
      <c r="L54" s="563"/>
      <c r="M54" s="564"/>
      <c r="N54" s="31"/>
    </row>
    <row r="55" spans="2:14" ht="3" customHeight="1" x14ac:dyDescent="0.2">
      <c r="B55" s="32"/>
      <c r="C55" s="28"/>
      <c r="D55" s="28"/>
      <c r="E55" s="28"/>
      <c r="F55" s="28"/>
      <c r="G55" s="28"/>
      <c r="H55" s="28"/>
      <c r="I55" s="28"/>
      <c r="J55" s="28"/>
      <c r="K55" s="28"/>
      <c r="L55" s="28"/>
      <c r="M55" s="28"/>
      <c r="N55" s="31"/>
    </row>
    <row r="56" spans="2:14" ht="15" x14ac:dyDescent="0.2">
      <c r="B56" s="32"/>
      <c r="C56" s="28" t="s">
        <v>326</v>
      </c>
      <c r="D56" s="28"/>
      <c r="E56" s="573"/>
      <c r="F56" s="567"/>
      <c r="G56" s="568"/>
      <c r="H56" s="28"/>
      <c r="I56" s="28"/>
      <c r="J56" s="28"/>
      <c r="K56" s="28"/>
      <c r="L56" s="28"/>
      <c r="M56" s="28"/>
      <c r="N56" s="31"/>
    </row>
    <row r="57" spans="2:14" ht="2.25" customHeight="1" x14ac:dyDescent="0.2">
      <c r="B57" s="32"/>
      <c r="C57" s="28"/>
      <c r="D57" s="28"/>
      <c r="E57" s="28"/>
      <c r="F57" s="28"/>
      <c r="G57" s="28"/>
      <c r="H57" s="28"/>
      <c r="I57" s="28"/>
      <c r="J57" s="28"/>
      <c r="K57" s="28"/>
      <c r="L57" s="28"/>
      <c r="M57" s="28"/>
      <c r="N57" s="31"/>
    </row>
    <row r="58" spans="2:14" ht="15" x14ac:dyDescent="0.2">
      <c r="B58" s="32"/>
      <c r="C58" s="28" t="s">
        <v>327</v>
      </c>
      <c r="D58" s="28"/>
      <c r="E58" s="562" t="s">
        <v>328</v>
      </c>
      <c r="F58" s="563"/>
      <c r="G58" s="563"/>
      <c r="H58" s="563"/>
      <c r="I58" s="563"/>
      <c r="J58" s="563"/>
      <c r="K58" s="563"/>
      <c r="L58" s="563"/>
      <c r="M58" s="564"/>
      <c r="N58" s="31"/>
    </row>
    <row r="59" spans="2:14" ht="2.25" customHeight="1" x14ac:dyDescent="0.2">
      <c r="B59" s="32"/>
      <c r="C59" s="28"/>
      <c r="D59" s="28"/>
      <c r="E59" s="28"/>
      <c r="F59" s="28"/>
      <c r="G59" s="28"/>
      <c r="H59" s="28"/>
      <c r="I59" s="28"/>
      <c r="J59" s="28"/>
      <c r="K59" s="28"/>
      <c r="L59" s="28"/>
      <c r="M59" s="28"/>
      <c r="N59" s="31"/>
    </row>
    <row r="60" spans="2:14" ht="15" x14ac:dyDescent="0.2">
      <c r="B60" s="32"/>
      <c r="C60" s="28" t="s">
        <v>329</v>
      </c>
      <c r="D60" s="28"/>
      <c r="E60" s="573"/>
      <c r="F60" s="568"/>
      <c r="G60" s="28"/>
      <c r="H60" s="28"/>
      <c r="I60" s="28"/>
      <c r="J60" s="28"/>
      <c r="K60" s="28"/>
      <c r="L60" s="28"/>
      <c r="M60" s="28"/>
      <c r="N60" s="31"/>
    </row>
    <row r="61" spans="2:14" ht="3" customHeight="1" x14ac:dyDescent="0.2">
      <c r="B61" s="32"/>
      <c r="C61" s="28"/>
      <c r="D61" s="28"/>
      <c r="E61" s="28"/>
      <c r="F61" s="28"/>
      <c r="G61" s="28"/>
      <c r="H61" s="28"/>
      <c r="I61" s="28"/>
      <c r="J61" s="28"/>
      <c r="K61" s="28"/>
      <c r="L61" s="28"/>
      <c r="M61" s="28"/>
      <c r="N61" s="31"/>
    </row>
    <row r="62" spans="2:14" ht="3" customHeight="1" x14ac:dyDescent="0.2">
      <c r="B62" s="32"/>
      <c r="C62" s="28"/>
      <c r="D62" s="28"/>
      <c r="E62" s="28"/>
      <c r="F62" s="28"/>
      <c r="G62" s="28"/>
      <c r="H62" s="28"/>
      <c r="I62" s="28"/>
      <c r="J62" s="28"/>
      <c r="K62" s="28"/>
      <c r="L62" s="28"/>
      <c r="M62" s="28"/>
      <c r="N62" s="31"/>
    </row>
    <row r="63" spans="2:14" ht="15" x14ac:dyDescent="0.2">
      <c r="B63" s="32"/>
      <c r="C63" s="28" t="s">
        <v>330</v>
      </c>
      <c r="D63" s="28"/>
      <c r="E63" s="562" t="s">
        <v>331</v>
      </c>
      <c r="F63" s="563"/>
      <c r="G63" s="563"/>
      <c r="H63" s="563"/>
      <c r="I63" s="563"/>
      <c r="J63" s="563"/>
      <c r="K63" s="563"/>
      <c r="L63" s="563"/>
      <c r="M63" s="564"/>
      <c r="N63" s="31"/>
    </row>
    <row r="64" spans="2:14" ht="3.75" customHeight="1" x14ac:dyDescent="0.2">
      <c r="B64" s="32"/>
      <c r="C64" s="28"/>
      <c r="D64" s="28"/>
      <c r="E64" s="28"/>
      <c r="F64" s="28"/>
      <c r="G64" s="28"/>
      <c r="H64" s="28"/>
      <c r="I64" s="28"/>
      <c r="J64" s="28"/>
      <c r="K64" s="28"/>
      <c r="L64" s="28"/>
      <c r="M64" s="28"/>
      <c r="N64" s="31"/>
    </row>
    <row r="65" spans="2:14" x14ac:dyDescent="0.2">
      <c r="B65" s="32"/>
      <c r="C65" s="28" t="s">
        <v>332</v>
      </c>
      <c r="D65" s="28"/>
      <c r="E65" s="28"/>
      <c r="F65" s="28"/>
      <c r="G65" s="28"/>
      <c r="H65" s="28"/>
      <c r="I65" s="28"/>
      <c r="J65" s="28"/>
      <c r="K65" s="28"/>
      <c r="L65" s="28"/>
      <c r="M65" s="28"/>
      <c r="N65" s="31"/>
    </row>
    <row r="66" spans="2:14" x14ac:dyDescent="0.2">
      <c r="B66" s="32"/>
      <c r="C66" s="37"/>
      <c r="D66" s="38"/>
      <c r="E66" s="38"/>
      <c r="F66" s="38"/>
      <c r="G66" s="38"/>
      <c r="H66" s="38"/>
      <c r="I66" s="38"/>
      <c r="J66" s="38"/>
      <c r="K66" s="38"/>
      <c r="L66" s="38"/>
      <c r="M66" s="39"/>
      <c r="N66" s="31"/>
    </row>
    <row r="67" spans="2:14" ht="3" customHeight="1" x14ac:dyDescent="0.2">
      <c r="B67" s="32"/>
      <c r="C67" s="28"/>
      <c r="D67" s="28"/>
      <c r="E67" s="28"/>
      <c r="F67" s="28"/>
      <c r="G67" s="28"/>
      <c r="H67" s="28"/>
      <c r="I67" s="28"/>
      <c r="J67" s="28"/>
      <c r="K67" s="28"/>
      <c r="L67" s="28"/>
      <c r="M67" s="28"/>
      <c r="N67" s="31"/>
    </row>
    <row r="68" spans="2:14" ht="3" customHeight="1" x14ac:dyDescent="0.2">
      <c r="B68" s="32"/>
      <c r="C68" s="28"/>
      <c r="D68" s="28"/>
      <c r="E68" s="28"/>
      <c r="F68" s="28"/>
      <c r="G68" s="28"/>
      <c r="H68" s="28"/>
      <c r="I68" s="28"/>
      <c r="J68" s="28"/>
      <c r="K68" s="28"/>
      <c r="L68" s="28"/>
      <c r="M68" s="28"/>
      <c r="N68" s="31"/>
    </row>
    <row r="69" spans="2:14" ht="15" x14ac:dyDescent="0.2">
      <c r="B69" s="32"/>
      <c r="C69" s="28" t="s">
        <v>333</v>
      </c>
      <c r="D69" s="28"/>
      <c r="E69" s="28"/>
      <c r="F69" s="565" t="s">
        <v>334</v>
      </c>
      <c r="G69" s="564"/>
      <c r="H69" s="28" t="s">
        <v>335</v>
      </c>
      <c r="I69" s="28"/>
      <c r="J69" s="28"/>
      <c r="K69" s="570"/>
      <c r="L69" s="567"/>
      <c r="M69" s="568"/>
      <c r="N69" s="31"/>
    </row>
    <row r="70" spans="2:14" ht="3" customHeight="1" x14ac:dyDescent="0.2">
      <c r="B70" s="32"/>
      <c r="C70" s="28"/>
      <c r="D70" s="28"/>
      <c r="E70" s="28"/>
      <c r="F70" s="28"/>
      <c r="G70" s="28"/>
      <c r="H70" s="28"/>
      <c r="I70" s="28"/>
      <c r="J70" s="28"/>
      <c r="K70" s="28"/>
      <c r="L70" s="28"/>
      <c r="M70" s="28"/>
      <c r="N70" s="31"/>
    </row>
    <row r="71" spans="2:14" ht="3" customHeight="1" x14ac:dyDescent="0.2">
      <c r="B71" s="32"/>
      <c r="C71" s="28"/>
      <c r="D71" s="28"/>
      <c r="E71" s="28"/>
      <c r="F71" s="28"/>
      <c r="G71" s="28"/>
      <c r="H71" s="28"/>
      <c r="I71" s="28"/>
      <c r="J71" s="28"/>
      <c r="K71" s="28"/>
      <c r="L71" s="28"/>
      <c r="M71" s="28"/>
      <c r="N71" s="31"/>
    </row>
    <row r="72" spans="2:14" ht="15" x14ac:dyDescent="0.2">
      <c r="B72" s="32"/>
      <c r="C72" s="28" t="s">
        <v>336</v>
      </c>
      <c r="D72" s="28"/>
      <c r="E72" s="566" t="s">
        <v>337</v>
      </c>
      <c r="F72" s="567"/>
      <c r="G72" s="567"/>
      <c r="H72" s="567"/>
      <c r="I72" s="567"/>
      <c r="J72" s="567"/>
      <c r="K72" s="567"/>
      <c r="L72" s="567"/>
      <c r="M72" s="568"/>
      <c r="N72" s="31"/>
    </row>
    <row r="73" spans="2:14" ht="4.5" customHeight="1" x14ac:dyDescent="0.2">
      <c r="B73" s="34"/>
      <c r="C73" s="35"/>
      <c r="D73" s="35"/>
      <c r="E73" s="35"/>
      <c r="F73" s="35"/>
      <c r="G73" s="35"/>
      <c r="H73" s="35"/>
      <c r="I73" s="35"/>
      <c r="J73" s="35"/>
      <c r="K73" s="35"/>
      <c r="L73" s="35"/>
      <c r="M73" s="35"/>
      <c r="N73" s="36"/>
    </row>
    <row r="74" spans="2:14" ht="10.5" customHeight="1" x14ac:dyDescent="0.2"/>
    <row r="76" spans="2:14" x14ac:dyDescent="0.2">
      <c r="B76" s="59" t="s">
        <v>277</v>
      </c>
      <c r="C76" s="60"/>
      <c r="D76" s="60"/>
      <c r="E76" s="60"/>
      <c r="F76" s="60"/>
      <c r="G76" s="61"/>
      <c r="H76" s="61"/>
      <c r="I76" s="61"/>
      <c r="J76" s="61"/>
      <c r="K76" s="61"/>
      <c r="L76" s="61"/>
      <c r="M76" s="61"/>
      <c r="N76" s="62"/>
    </row>
    <row r="77" spans="2:14" x14ac:dyDescent="0.2">
      <c r="B77" s="63" t="s">
        <v>338</v>
      </c>
      <c r="C77" s="64"/>
      <c r="D77" s="64"/>
      <c r="E77" s="64"/>
      <c r="F77" s="64"/>
      <c r="G77" s="64"/>
      <c r="H77" s="64"/>
      <c r="I77" s="64"/>
      <c r="J77" s="64"/>
      <c r="K77" s="64"/>
      <c r="L77" s="64"/>
      <c r="M77" s="64"/>
      <c r="N77" s="65"/>
    </row>
    <row r="78" spans="2:14" ht="15" x14ac:dyDescent="0.2">
      <c r="B78" s="66"/>
      <c r="C78" s="569" t="s">
        <v>339</v>
      </c>
      <c r="D78" s="567"/>
      <c r="E78" s="567"/>
      <c r="F78" s="567"/>
      <c r="G78" s="567"/>
      <c r="H78" s="567"/>
      <c r="I78" s="567"/>
      <c r="J78" s="567"/>
      <c r="K78" s="567"/>
      <c r="L78" s="567"/>
      <c r="M78" s="568"/>
      <c r="N78" s="68"/>
    </row>
    <row r="79" spans="2:14" x14ac:dyDescent="0.2">
      <c r="B79" s="63" t="s">
        <v>340</v>
      </c>
      <c r="C79" s="64"/>
      <c r="D79" s="64"/>
      <c r="E79" s="64"/>
      <c r="F79" s="64"/>
      <c r="G79" s="64"/>
      <c r="H79" s="64"/>
      <c r="I79" s="64"/>
      <c r="J79" s="64"/>
      <c r="K79" s="64"/>
      <c r="L79" s="64"/>
      <c r="M79" s="64"/>
      <c r="N79" s="65"/>
    </row>
    <row r="80" spans="2:14" ht="15" x14ac:dyDescent="0.2">
      <c r="B80" s="66"/>
      <c r="C80" s="570"/>
      <c r="D80" s="567"/>
      <c r="E80" s="567"/>
      <c r="F80" s="567"/>
      <c r="G80" s="567"/>
      <c r="H80" s="567"/>
      <c r="I80" s="567"/>
      <c r="J80" s="567"/>
      <c r="K80" s="567"/>
      <c r="L80" s="567"/>
      <c r="M80" s="568"/>
      <c r="N80" s="68"/>
    </row>
    <row r="81" spans="2:14" x14ac:dyDescent="0.2">
      <c r="B81" s="63" t="s">
        <v>341</v>
      </c>
      <c r="C81" s="64"/>
      <c r="D81" s="64"/>
      <c r="E81" s="64"/>
      <c r="F81" s="64"/>
      <c r="G81" s="64"/>
      <c r="H81" s="64"/>
      <c r="I81" s="64"/>
      <c r="J81" s="64"/>
      <c r="K81" s="64"/>
      <c r="L81" s="64"/>
      <c r="M81" s="64"/>
      <c r="N81" s="65"/>
    </row>
    <row r="82" spans="2:14" x14ac:dyDescent="0.2">
      <c r="B82" s="66"/>
      <c r="C82" s="67"/>
      <c r="D82" s="61"/>
      <c r="E82" s="61"/>
      <c r="F82" s="61"/>
      <c r="G82" s="61"/>
      <c r="H82" s="61"/>
      <c r="I82" s="61"/>
      <c r="J82" s="61"/>
      <c r="K82" s="61"/>
      <c r="L82" s="61"/>
      <c r="M82" s="61"/>
      <c r="N82" s="68"/>
    </row>
    <row r="83" spans="2:14" x14ac:dyDescent="0.2">
      <c r="B83" s="63" t="s">
        <v>342</v>
      </c>
      <c r="C83" s="64"/>
      <c r="D83" s="64"/>
      <c r="E83" s="64"/>
      <c r="F83" s="64"/>
      <c r="G83" s="64"/>
      <c r="H83" s="64"/>
      <c r="I83" s="64"/>
      <c r="J83" s="64"/>
      <c r="K83" s="64"/>
      <c r="L83" s="64"/>
      <c r="M83" s="64"/>
      <c r="N83" s="65"/>
    </row>
    <row r="84" spans="2:14" ht="15" x14ac:dyDescent="0.2">
      <c r="B84" s="66"/>
      <c r="C84" s="570"/>
      <c r="D84" s="567"/>
      <c r="E84" s="567"/>
      <c r="F84" s="567"/>
      <c r="G84" s="568"/>
      <c r="H84" s="64"/>
      <c r="I84" s="64"/>
      <c r="J84" s="64"/>
      <c r="K84" s="64"/>
      <c r="L84" s="64"/>
      <c r="M84" s="64"/>
      <c r="N84" s="65"/>
    </row>
    <row r="85" spans="2:14" x14ac:dyDescent="0.2">
      <c r="B85" s="63" t="s">
        <v>343</v>
      </c>
      <c r="C85" s="64"/>
      <c r="D85" s="64"/>
      <c r="E85" s="64"/>
      <c r="F85" s="64"/>
      <c r="G85" s="64"/>
      <c r="H85" s="64"/>
      <c r="I85" s="64"/>
      <c r="J85" s="64"/>
      <c r="K85" s="64"/>
      <c r="L85" s="64"/>
      <c r="M85" s="64"/>
      <c r="N85" s="65"/>
    </row>
    <row r="86" spans="2:14" ht="15" x14ac:dyDescent="0.2">
      <c r="B86" s="66"/>
      <c r="C86" s="569" t="s">
        <v>344</v>
      </c>
      <c r="D86" s="578"/>
      <c r="E86" s="578"/>
      <c r="F86" s="578"/>
      <c r="G86" s="578"/>
      <c r="H86" s="578"/>
      <c r="I86" s="578"/>
      <c r="J86" s="578"/>
      <c r="K86" s="578"/>
      <c r="L86" s="578"/>
      <c r="M86" s="579"/>
      <c r="N86" s="68"/>
    </row>
    <row r="87" spans="2:14" x14ac:dyDescent="0.2">
      <c r="B87" s="63" t="s">
        <v>345</v>
      </c>
      <c r="C87" s="64"/>
      <c r="D87" s="64"/>
      <c r="E87" s="64"/>
      <c r="F87" s="64"/>
      <c r="G87" s="64"/>
      <c r="H87" s="64"/>
      <c r="I87" s="64"/>
      <c r="J87" s="64"/>
      <c r="K87" s="64"/>
      <c r="L87" s="64"/>
      <c r="M87" s="64"/>
      <c r="N87" s="65"/>
    </row>
    <row r="88" spans="2:14" ht="15" x14ac:dyDescent="0.2">
      <c r="B88" s="66"/>
      <c r="C88" s="580">
        <v>11.112</v>
      </c>
      <c r="D88" s="581"/>
      <c r="E88" s="581"/>
      <c r="F88" s="582"/>
      <c r="G88" s="66"/>
      <c r="H88" s="64"/>
      <c r="I88" s="64"/>
      <c r="J88" s="64"/>
      <c r="K88" s="64"/>
      <c r="L88" s="64"/>
      <c r="M88" s="64"/>
      <c r="N88" s="65"/>
    </row>
    <row r="89" spans="2:14" x14ac:dyDescent="0.2">
      <c r="B89" s="66" t="s">
        <v>346</v>
      </c>
      <c r="C89" s="64"/>
      <c r="D89" s="64"/>
      <c r="E89" s="64"/>
      <c r="F89" s="64"/>
      <c r="G89" s="64"/>
      <c r="H89" s="64"/>
      <c r="I89" s="64"/>
      <c r="J89" s="64"/>
      <c r="K89" s="64"/>
      <c r="L89" s="64"/>
      <c r="M89" s="64"/>
      <c r="N89" s="65"/>
    </row>
    <row r="90" spans="2:14" ht="25.5" customHeight="1" x14ac:dyDescent="0.2">
      <c r="B90" s="68"/>
      <c r="C90" s="583" t="s">
        <v>347</v>
      </c>
      <c r="D90" s="558"/>
      <c r="E90" s="558"/>
      <c r="F90" s="558"/>
      <c r="G90" s="558"/>
      <c r="H90" s="558"/>
      <c r="I90" s="558"/>
      <c r="J90" s="558"/>
      <c r="K90" s="558"/>
      <c r="L90" s="558"/>
      <c r="M90" s="559"/>
      <c r="N90" s="65"/>
    </row>
    <row r="91" spans="2:14" x14ac:dyDescent="0.2">
      <c r="B91" s="63" t="s">
        <v>348</v>
      </c>
      <c r="C91" s="64"/>
      <c r="D91" s="64"/>
      <c r="E91" s="64"/>
      <c r="F91" s="64"/>
      <c r="G91" s="64"/>
      <c r="H91" s="64"/>
      <c r="I91" s="64"/>
      <c r="J91" s="64"/>
      <c r="K91" s="64"/>
      <c r="L91" s="64"/>
      <c r="M91" s="64"/>
      <c r="N91" s="65"/>
    </row>
    <row r="92" spans="2:14" ht="15" x14ac:dyDescent="0.2">
      <c r="B92" s="68"/>
      <c r="C92" s="569" t="s">
        <v>349</v>
      </c>
      <c r="D92" s="567"/>
      <c r="E92" s="567"/>
      <c r="F92" s="567"/>
      <c r="G92" s="567"/>
      <c r="H92" s="567"/>
      <c r="I92" s="568"/>
      <c r="J92" s="64"/>
      <c r="K92" s="64"/>
      <c r="L92" s="64"/>
      <c r="M92" s="64"/>
      <c r="N92" s="65"/>
    </row>
    <row r="93" spans="2:14" x14ac:dyDescent="0.2">
      <c r="B93" s="63" t="s">
        <v>350</v>
      </c>
      <c r="C93" s="64"/>
      <c r="D93" s="64"/>
      <c r="E93" s="64"/>
      <c r="F93" s="64"/>
      <c r="G93" s="64"/>
      <c r="H93" s="64"/>
      <c r="I93" s="64"/>
      <c r="J93" s="64"/>
      <c r="K93" s="64"/>
      <c r="L93" s="64"/>
      <c r="M93" s="64"/>
      <c r="N93" s="65"/>
    </row>
    <row r="94" spans="2:14" ht="32.25" customHeight="1" x14ac:dyDescent="0.2">
      <c r="B94" s="68"/>
      <c r="C94" s="67"/>
      <c r="D94" s="61"/>
      <c r="E94" s="61"/>
      <c r="F94" s="61"/>
      <c r="G94" s="61"/>
      <c r="H94" s="61"/>
      <c r="I94" s="61"/>
      <c r="J94" s="61"/>
      <c r="K94" s="61"/>
      <c r="L94" s="61"/>
      <c r="M94" s="62"/>
      <c r="N94" s="65"/>
    </row>
    <row r="95" spans="2:14" x14ac:dyDescent="0.2">
      <c r="B95" s="73"/>
      <c r="C95" s="71"/>
      <c r="D95" s="71"/>
      <c r="E95" s="71"/>
      <c r="F95" s="71"/>
      <c r="G95" s="71"/>
      <c r="H95" s="71"/>
      <c r="I95" s="71"/>
      <c r="J95" s="71"/>
      <c r="K95" s="71"/>
      <c r="L95" s="71"/>
      <c r="M95" s="71"/>
      <c r="N95" s="72"/>
    </row>
    <row r="96" spans="2:14" x14ac:dyDescent="0.2">
      <c r="B96" s="63" t="s">
        <v>351</v>
      </c>
      <c r="C96" s="64"/>
      <c r="D96" s="64"/>
      <c r="E96" s="64"/>
      <c r="F96" s="64"/>
      <c r="G96" s="64"/>
      <c r="H96" s="64"/>
      <c r="I96" s="64"/>
      <c r="J96" s="64"/>
      <c r="K96" s="64"/>
      <c r="L96" s="64"/>
      <c r="M96" s="64"/>
      <c r="N96" s="65"/>
    </row>
    <row r="97" spans="2:14" ht="15" x14ac:dyDescent="0.2">
      <c r="B97" s="68"/>
      <c r="C97" s="577" t="s">
        <v>352</v>
      </c>
      <c r="D97" s="567"/>
      <c r="E97" s="567"/>
      <c r="F97" s="567"/>
      <c r="G97" s="567"/>
      <c r="H97" s="567"/>
      <c r="I97" s="568"/>
      <c r="J97" s="64"/>
      <c r="K97" s="64"/>
      <c r="L97" s="64"/>
      <c r="M97" s="64"/>
      <c r="N97" s="65"/>
    </row>
    <row r="98" spans="2:14" x14ac:dyDescent="0.2">
      <c r="B98" s="63" t="s">
        <v>330</v>
      </c>
      <c r="C98" s="64"/>
      <c r="D98" s="64"/>
      <c r="E98" s="64"/>
      <c r="F98" s="64"/>
      <c r="G98" s="64"/>
      <c r="H98" s="64"/>
      <c r="I98" s="64"/>
      <c r="J98" s="64"/>
      <c r="K98" s="64"/>
      <c r="L98" s="64"/>
      <c r="M98" s="64"/>
      <c r="N98" s="65"/>
    </row>
    <row r="99" spans="2:14" ht="27" customHeight="1" x14ac:dyDescent="0.2">
      <c r="B99" s="68"/>
      <c r="C99" s="67"/>
      <c r="D99" s="61"/>
      <c r="E99" s="61"/>
      <c r="F99" s="61"/>
      <c r="G99" s="61"/>
      <c r="H99" s="61"/>
      <c r="I99" s="61"/>
      <c r="J99" s="61"/>
      <c r="K99" s="61"/>
      <c r="L99" s="61"/>
      <c r="M99" s="62"/>
      <c r="N99" s="65"/>
    </row>
    <row r="100" spans="2:14" ht="4.5" customHeight="1" x14ac:dyDescent="0.2">
      <c r="B100" s="66"/>
      <c r="C100" s="64"/>
      <c r="D100" s="64"/>
      <c r="E100" s="64"/>
      <c r="F100" s="64"/>
      <c r="G100" s="64"/>
      <c r="H100" s="64"/>
      <c r="I100" s="64"/>
      <c r="J100" s="64"/>
      <c r="K100" s="64"/>
      <c r="L100" s="64"/>
      <c r="M100" s="64"/>
      <c r="N100" s="65"/>
    </row>
    <row r="101" spans="2:14" ht="12" thickBot="1" x14ac:dyDescent="0.25">
      <c r="B101" s="63" t="s">
        <v>353</v>
      </c>
      <c r="C101" s="64"/>
      <c r="D101" s="64"/>
      <c r="E101" s="64"/>
      <c r="F101" s="64"/>
      <c r="G101" s="64"/>
      <c r="H101" s="64"/>
      <c r="I101" s="64"/>
      <c r="J101" s="64"/>
      <c r="K101" s="64"/>
      <c r="L101" s="64"/>
      <c r="M101" s="64"/>
      <c r="N101" s="65"/>
    </row>
    <row r="102" spans="2:14" ht="13.5" customHeight="1" thickTop="1" thickBot="1" x14ac:dyDescent="0.25">
      <c r="B102" s="66"/>
      <c r="C102" s="585"/>
      <c r="D102" s="586"/>
      <c r="E102" s="64"/>
      <c r="F102" s="81" t="s">
        <v>354</v>
      </c>
      <c r="G102" s="82"/>
      <c r="H102" s="64"/>
      <c r="I102" s="81" t="s">
        <v>355</v>
      </c>
      <c r="J102" s="82"/>
      <c r="K102" s="64"/>
      <c r="L102" s="64"/>
      <c r="M102" s="84" t="s">
        <v>356</v>
      </c>
      <c r="N102" s="65"/>
    </row>
    <row r="103" spans="2:14" ht="6" customHeight="1" thickTop="1" x14ac:dyDescent="0.2">
      <c r="B103" s="66"/>
      <c r="C103" s="64"/>
      <c r="D103" s="64"/>
      <c r="E103" s="64"/>
      <c r="F103" s="64"/>
      <c r="G103" s="64"/>
      <c r="H103" s="64"/>
      <c r="I103" s="64"/>
      <c r="J103" s="64"/>
      <c r="K103" s="64"/>
      <c r="L103" s="64"/>
      <c r="M103" s="64"/>
      <c r="N103" s="65"/>
    </row>
    <row r="104" spans="2:14" x14ac:dyDescent="0.2">
      <c r="B104" s="63" t="s">
        <v>357</v>
      </c>
      <c r="C104" s="64"/>
      <c r="D104" s="64"/>
      <c r="E104" s="64"/>
      <c r="F104" s="64"/>
      <c r="G104" s="64"/>
      <c r="H104" s="64"/>
      <c r="I104" s="64"/>
      <c r="J104" s="64"/>
      <c r="K104" s="64"/>
      <c r="L104" s="64"/>
      <c r="M104" s="64"/>
      <c r="N104" s="65"/>
    </row>
    <row r="105" spans="2:14" ht="25.5" customHeight="1" x14ac:dyDescent="0.2">
      <c r="B105" s="68"/>
      <c r="C105" s="557" t="s">
        <v>358</v>
      </c>
      <c r="D105" s="558"/>
      <c r="E105" s="558"/>
      <c r="F105" s="558"/>
      <c r="G105" s="558"/>
      <c r="H105" s="558"/>
      <c r="I105" s="558"/>
      <c r="J105" s="558"/>
      <c r="K105" s="558"/>
      <c r="L105" s="558"/>
      <c r="M105" s="559"/>
      <c r="N105" s="65"/>
    </row>
    <row r="106" spans="2:14" ht="4.5" customHeight="1" x14ac:dyDescent="0.2">
      <c r="B106" s="66"/>
      <c r="C106" s="64"/>
      <c r="D106" s="64"/>
      <c r="E106" s="64"/>
      <c r="F106" s="64"/>
      <c r="G106" s="64"/>
      <c r="H106" s="64"/>
      <c r="I106" s="64"/>
      <c r="J106" s="64"/>
      <c r="K106" s="64"/>
      <c r="L106" s="64"/>
      <c r="M106" s="64"/>
      <c r="N106" s="65"/>
    </row>
    <row r="107" spans="2:14" x14ac:dyDescent="0.2">
      <c r="B107" s="66" t="s">
        <v>359</v>
      </c>
      <c r="C107" s="64"/>
      <c r="D107" s="64"/>
      <c r="E107" s="64"/>
      <c r="F107" s="64"/>
      <c r="G107" s="64"/>
      <c r="H107" s="64"/>
      <c r="I107" s="64"/>
      <c r="J107" s="64"/>
      <c r="K107" s="64"/>
      <c r="L107" s="64"/>
      <c r="M107" s="64"/>
      <c r="N107" s="65"/>
    </row>
    <row r="108" spans="2:14" ht="3.75" customHeight="1" thickBot="1" x14ac:dyDescent="0.25">
      <c r="B108" s="66"/>
      <c r="C108" s="64"/>
      <c r="D108" s="64"/>
      <c r="E108" s="64"/>
      <c r="F108" s="64"/>
      <c r="G108" s="64"/>
      <c r="H108" s="64"/>
      <c r="I108" s="64"/>
      <c r="J108" s="64"/>
      <c r="K108" s="64"/>
      <c r="L108" s="64"/>
      <c r="M108" s="64"/>
      <c r="N108" s="65"/>
    </row>
    <row r="109" spans="2:14" ht="12.75" thickTop="1" thickBot="1" x14ac:dyDescent="0.25">
      <c r="B109" s="66"/>
      <c r="C109" s="81" t="s">
        <v>354</v>
      </c>
      <c r="D109" s="82"/>
      <c r="E109" s="64"/>
      <c r="F109" s="81" t="s">
        <v>355</v>
      </c>
      <c r="G109" s="82"/>
      <c r="H109" s="64"/>
      <c r="I109" s="81" t="s">
        <v>356</v>
      </c>
      <c r="J109" s="83"/>
      <c r="K109" s="83"/>
      <c r="L109" s="82"/>
      <c r="M109" s="64"/>
      <c r="N109" s="65"/>
    </row>
    <row r="110" spans="2:14" ht="8.25" customHeight="1" thickTop="1" x14ac:dyDescent="0.2">
      <c r="B110" s="73"/>
      <c r="C110" s="71"/>
      <c r="D110" s="71"/>
      <c r="E110" s="71"/>
      <c r="F110" s="71"/>
      <c r="G110" s="71"/>
      <c r="H110" s="71"/>
      <c r="I110" s="71"/>
      <c r="J110" s="71"/>
      <c r="K110" s="71"/>
      <c r="L110" s="71"/>
      <c r="M110" s="71"/>
      <c r="N110" s="72"/>
    </row>
    <row r="113" spans="2:14" x14ac:dyDescent="0.2">
      <c r="B113" s="74" t="s">
        <v>277</v>
      </c>
      <c r="C113" s="60"/>
      <c r="D113" s="60"/>
      <c r="E113" s="60"/>
      <c r="F113" s="60"/>
      <c r="G113" s="61"/>
      <c r="H113" s="61"/>
      <c r="I113" s="61"/>
      <c r="J113" s="61"/>
      <c r="K113" s="61"/>
      <c r="L113" s="61"/>
      <c r="M113" s="61"/>
      <c r="N113" s="62"/>
    </row>
    <row r="114" spans="2:14" x14ac:dyDescent="0.2">
      <c r="B114" s="75" t="s">
        <v>360</v>
      </c>
      <c r="C114" s="64"/>
      <c r="D114" s="64"/>
      <c r="E114" s="64"/>
      <c r="F114" s="64"/>
      <c r="G114" s="64"/>
      <c r="H114" s="64"/>
      <c r="I114" s="64"/>
      <c r="J114" s="64"/>
      <c r="K114" s="64"/>
      <c r="L114" s="64"/>
      <c r="M114" s="64"/>
      <c r="N114" s="65"/>
    </row>
    <row r="115" spans="2:14" ht="15" x14ac:dyDescent="0.2">
      <c r="B115" s="63" t="s">
        <v>361</v>
      </c>
      <c r="C115" s="64"/>
      <c r="D115" s="64"/>
      <c r="E115" s="587">
        <v>1</v>
      </c>
      <c r="F115" s="588"/>
      <c r="G115" s="64"/>
      <c r="H115" s="64" t="s">
        <v>362</v>
      </c>
      <c r="I115" s="64"/>
      <c r="J115" s="64"/>
      <c r="K115" s="64"/>
      <c r="L115" s="65"/>
      <c r="M115" s="191" t="s">
        <v>363</v>
      </c>
      <c r="N115" s="65"/>
    </row>
    <row r="116" spans="2:14" ht="5.25" customHeight="1" x14ac:dyDescent="0.2">
      <c r="B116" s="77"/>
      <c r="C116" s="71"/>
      <c r="D116" s="71"/>
      <c r="E116" s="71"/>
      <c r="F116" s="71"/>
      <c r="G116" s="71"/>
      <c r="H116" s="71"/>
      <c r="I116" s="71"/>
      <c r="J116" s="71"/>
      <c r="K116" s="71"/>
      <c r="L116" s="71"/>
      <c r="M116" s="71"/>
      <c r="N116" s="72"/>
    </row>
    <row r="117" spans="2:14" ht="12" thickBot="1" x14ac:dyDescent="0.25">
      <c r="B117" s="66" t="s">
        <v>364</v>
      </c>
      <c r="C117" s="69"/>
      <c r="D117" s="69"/>
      <c r="E117" s="69"/>
      <c r="F117" s="69"/>
      <c r="G117" s="69"/>
      <c r="H117" s="69"/>
      <c r="I117" s="69"/>
      <c r="J117" s="69"/>
      <c r="K117" s="69"/>
      <c r="L117" s="69"/>
      <c r="M117" s="69"/>
      <c r="N117" s="70"/>
    </row>
    <row r="118" spans="2:14" ht="16.5" thickTop="1" thickBot="1" x14ac:dyDescent="0.25">
      <c r="B118" s="66"/>
      <c r="C118" s="570"/>
      <c r="D118" s="568"/>
      <c r="E118" s="64"/>
      <c r="F118" s="81" t="s">
        <v>354</v>
      </c>
      <c r="G118" s="82"/>
      <c r="H118" s="64"/>
      <c r="I118" s="81" t="s">
        <v>355</v>
      </c>
      <c r="J118" s="82"/>
      <c r="K118" s="64"/>
      <c r="L118" s="64"/>
      <c r="M118" s="84" t="s">
        <v>356</v>
      </c>
      <c r="N118" s="65"/>
    </row>
    <row r="119" spans="2:14" ht="3.75" customHeight="1" thickTop="1" x14ac:dyDescent="0.2">
      <c r="B119" s="73"/>
      <c r="C119" s="71"/>
      <c r="D119" s="71"/>
      <c r="E119" s="71"/>
      <c r="F119" s="71"/>
      <c r="G119" s="71"/>
      <c r="H119" s="71"/>
      <c r="I119" s="71"/>
      <c r="J119" s="71"/>
      <c r="K119" s="71"/>
      <c r="L119" s="71"/>
      <c r="M119" s="71"/>
      <c r="N119" s="72"/>
    </row>
    <row r="120" spans="2:14" x14ac:dyDescent="0.2">
      <c r="B120" s="78" t="s">
        <v>365</v>
      </c>
      <c r="C120" s="69"/>
      <c r="D120" s="69"/>
      <c r="E120" s="69"/>
      <c r="F120" s="69"/>
      <c r="G120" s="69"/>
      <c r="H120" s="69"/>
      <c r="I120" s="69"/>
      <c r="J120" s="69"/>
      <c r="K120" s="69"/>
      <c r="L120" s="69"/>
      <c r="M120" s="69"/>
      <c r="N120" s="70"/>
    </row>
    <row r="121" spans="2:14" ht="15" x14ac:dyDescent="0.2">
      <c r="B121" s="66" t="s">
        <v>366</v>
      </c>
      <c r="C121" s="64"/>
      <c r="D121" s="64"/>
      <c r="E121" s="560">
        <v>45200</v>
      </c>
      <c r="F121" s="561"/>
      <c r="G121" s="64" t="s">
        <v>367</v>
      </c>
      <c r="H121" s="64"/>
      <c r="I121" s="64"/>
      <c r="J121" s="560">
        <v>47026</v>
      </c>
      <c r="K121" s="575"/>
      <c r="L121" s="561"/>
      <c r="M121" s="64"/>
      <c r="N121" s="65"/>
    </row>
    <row r="122" spans="2:14" ht="3.75" customHeight="1" x14ac:dyDescent="0.2">
      <c r="B122" s="73"/>
      <c r="C122" s="71"/>
      <c r="D122" s="71"/>
      <c r="E122" s="71"/>
      <c r="F122" s="71"/>
      <c r="G122" s="71"/>
      <c r="H122" s="71"/>
      <c r="I122" s="71"/>
      <c r="J122" s="71"/>
      <c r="K122" s="71"/>
      <c r="L122" s="71"/>
      <c r="M122" s="71"/>
      <c r="N122" s="72"/>
    </row>
    <row r="123" spans="2:14" x14ac:dyDescent="0.2">
      <c r="B123" s="79" t="s">
        <v>368</v>
      </c>
      <c r="C123" s="61"/>
      <c r="D123" s="61"/>
      <c r="E123" s="61"/>
      <c r="F123" s="61"/>
      <c r="G123" s="61"/>
      <c r="H123" s="61"/>
      <c r="I123" s="61"/>
      <c r="J123" s="61"/>
      <c r="K123" s="61"/>
      <c r="L123" s="61"/>
      <c r="M123" s="61"/>
      <c r="N123" s="62"/>
    </row>
    <row r="124" spans="2:14" x14ac:dyDescent="0.2">
      <c r="B124" s="78"/>
      <c r="C124" s="69"/>
      <c r="D124" s="69"/>
      <c r="E124" s="69"/>
      <c r="F124" s="69"/>
      <c r="G124" s="69"/>
      <c r="H124" s="69"/>
      <c r="I124" s="69"/>
      <c r="J124" s="69"/>
      <c r="K124" s="69"/>
      <c r="L124" s="69"/>
      <c r="M124" s="69"/>
      <c r="N124" s="70"/>
    </row>
    <row r="125" spans="2:14" ht="15" x14ac:dyDescent="0.2">
      <c r="B125" s="66" t="s">
        <v>369</v>
      </c>
      <c r="C125" s="64"/>
      <c r="D125" s="64"/>
      <c r="E125" s="551">
        <f>'424A-online'!O8</f>
        <v>236126</v>
      </c>
      <c r="F125" s="553"/>
      <c r="G125" s="64"/>
      <c r="H125" s="64"/>
      <c r="I125" s="64"/>
      <c r="J125" s="64"/>
      <c r="K125" s="64"/>
      <c r="L125" s="64"/>
      <c r="M125" s="64"/>
      <c r="N125" s="65"/>
    </row>
    <row r="126" spans="2:14" ht="3" customHeight="1" x14ac:dyDescent="0.2">
      <c r="B126" s="66"/>
      <c r="C126" s="64"/>
      <c r="D126" s="64"/>
      <c r="E126" s="86"/>
      <c r="F126" s="86"/>
      <c r="G126" s="64"/>
      <c r="H126" s="64"/>
      <c r="I126" s="64"/>
      <c r="J126" s="64"/>
      <c r="K126" s="64"/>
      <c r="L126" s="64"/>
      <c r="M126" s="64"/>
      <c r="N126" s="65"/>
    </row>
    <row r="127" spans="2:14" ht="15" x14ac:dyDescent="0.2">
      <c r="B127" s="66" t="s">
        <v>370</v>
      </c>
      <c r="C127" s="64"/>
      <c r="D127" s="64"/>
      <c r="E127" s="551">
        <f>'424A-online'!L68-'424A-online'!U62</f>
        <v>334031</v>
      </c>
      <c r="F127" s="553"/>
      <c r="G127" s="64"/>
      <c r="H127" s="64"/>
      <c r="I127" s="64"/>
      <c r="J127" s="64"/>
      <c r="K127" s="64"/>
      <c r="L127" s="64"/>
      <c r="M127" s="64"/>
      <c r="N127" s="65"/>
    </row>
    <row r="128" spans="2:14" ht="2.25" customHeight="1" x14ac:dyDescent="0.2">
      <c r="B128" s="66"/>
      <c r="C128" s="64"/>
      <c r="D128" s="64"/>
      <c r="E128" s="86"/>
      <c r="F128" s="86"/>
      <c r="G128" s="64"/>
      <c r="H128" s="64"/>
      <c r="I128" s="64"/>
      <c r="J128" s="64"/>
      <c r="K128" s="64"/>
      <c r="L128" s="64"/>
      <c r="M128" s="64"/>
      <c r="N128" s="65"/>
    </row>
    <row r="129" spans="2:14" x14ac:dyDescent="0.2">
      <c r="B129" s="66" t="s">
        <v>371</v>
      </c>
      <c r="C129" s="64"/>
      <c r="D129" s="64"/>
      <c r="E129" s="551">
        <f>'424A-online'!O68</f>
        <v>0</v>
      </c>
      <c r="F129" s="552"/>
      <c r="G129" s="64"/>
      <c r="H129" s="64"/>
      <c r="I129" s="64"/>
      <c r="J129" s="64"/>
      <c r="K129" s="64"/>
      <c r="L129" s="64"/>
      <c r="M129" s="64"/>
      <c r="N129" s="65"/>
    </row>
    <row r="130" spans="2:14" ht="2.25" customHeight="1" x14ac:dyDescent="0.2">
      <c r="B130" s="66"/>
      <c r="C130" s="64"/>
      <c r="D130" s="64"/>
      <c r="E130" s="86"/>
      <c r="F130" s="86"/>
      <c r="G130" s="64"/>
      <c r="H130" s="64"/>
      <c r="I130" s="64"/>
      <c r="J130" s="64"/>
      <c r="K130" s="64"/>
      <c r="L130" s="64"/>
      <c r="M130" s="64"/>
      <c r="N130" s="65"/>
    </row>
    <row r="131" spans="2:14" ht="15" x14ac:dyDescent="0.2">
      <c r="B131" s="66" t="s">
        <v>372</v>
      </c>
      <c r="C131" s="64"/>
      <c r="D131" s="64"/>
      <c r="E131" s="551">
        <f>'Activity Calculations'!O67+Personnel!J24</f>
        <v>0</v>
      </c>
      <c r="F131" s="553"/>
      <c r="G131" s="64"/>
      <c r="H131" s="64"/>
      <c r="I131" s="64"/>
      <c r="J131" s="64"/>
      <c r="K131" s="64"/>
      <c r="L131" s="64"/>
      <c r="M131" s="64"/>
      <c r="N131" s="65"/>
    </row>
    <row r="132" spans="2:14" ht="2.25" customHeight="1" x14ac:dyDescent="0.2">
      <c r="B132" s="66"/>
      <c r="C132" s="64"/>
      <c r="D132" s="64"/>
      <c r="E132" s="86"/>
      <c r="F132" s="86"/>
      <c r="G132" s="64"/>
      <c r="H132" s="64"/>
      <c r="I132" s="64"/>
      <c r="J132" s="64"/>
      <c r="K132" s="64"/>
      <c r="L132" s="64"/>
      <c r="M132" s="64"/>
      <c r="N132" s="65"/>
    </row>
    <row r="133" spans="2:14" x14ac:dyDescent="0.2">
      <c r="B133" s="66" t="s">
        <v>373</v>
      </c>
      <c r="C133" s="64"/>
      <c r="D133" s="64"/>
      <c r="E133" s="551">
        <f>'424A-online'!R68-E131</f>
        <v>0</v>
      </c>
      <c r="F133" s="552"/>
      <c r="G133" s="64"/>
      <c r="H133" s="64"/>
      <c r="I133" s="64"/>
      <c r="J133" s="64"/>
      <c r="K133" s="64"/>
      <c r="L133" s="64"/>
      <c r="M133" s="64"/>
      <c r="N133" s="65"/>
    </row>
    <row r="134" spans="2:14" ht="2.25" customHeight="1" x14ac:dyDescent="0.2">
      <c r="B134" s="66"/>
      <c r="C134" s="64"/>
      <c r="D134" s="64"/>
      <c r="E134" s="86"/>
      <c r="F134" s="86"/>
      <c r="G134" s="64"/>
      <c r="H134" s="64"/>
      <c r="I134" s="64"/>
      <c r="J134" s="64"/>
      <c r="K134" s="64"/>
      <c r="L134" s="64"/>
      <c r="M134" s="64"/>
      <c r="N134" s="65"/>
    </row>
    <row r="135" spans="2:14" x14ac:dyDescent="0.2">
      <c r="B135" s="66" t="s">
        <v>374</v>
      </c>
      <c r="C135" s="64"/>
      <c r="D135" s="64"/>
      <c r="E135" s="551">
        <f>'424A-online'!U62</f>
        <v>0</v>
      </c>
      <c r="F135" s="552"/>
      <c r="G135" s="64"/>
      <c r="H135" s="64"/>
      <c r="I135" s="64"/>
      <c r="J135" s="64"/>
      <c r="K135" s="64"/>
      <c r="L135" s="64"/>
      <c r="M135" s="64"/>
      <c r="N135" s="65"/>
    </row>
    <row r="136" spans="2:14" ht="3" customHeight="1" x14ac:dyDescent="0.2">
      <c r="B136" s="66"/>
      <c r="C136" s="64"/>
      <c r="D136" s="64"/>
      <c r="E136" s="86"/>
      <c r="F136" s="86"/>
      <c r="G136" s="64"/>
      <c r="H136" s="64"/>
      <c r="I136" s="64"/>
      <c r="J136" s="64"/>
      <c r="K136" s="64"/>
      <c r="L136" s="64"/>
      <c r="M136" s="64"/>
      <c r="N136" s="65"/>
    </row>
    <row r="137" spans="2:14" ht="15" x14ac:dyDescent="0.2">
      <c r="B137" s="66" t="s">
        <v>375</v>
      </c>
      <c r="C137" s="64"/>
      <c r="D137" s="64"/>
      <c r="E137" s="551">
        <f>SUM(E125:E135)</f>
        <v>570157</v>
      </c>
      <c r="F137" s="553"/>
      <c r="G137" s="64"/>
      <c r="H137" s="64"/>
      <c r="I137" s="64"/>
      <c r="J137" s="64"/>
      <c r="K137" s="64"/>
      <c r="L137" s="64"/>
      <c r="M137" s="64"/>
      <c r="N137" s="65"/>
    </row>
    <row r="138" spans="2:14" x14ac:dyDescent="0.2">
      <c r="B138" s="73"/>
      <c r="C138" s="71"/>
      <c r="D138" s="71"/>
      <c r="E138" s="71"/>
      <c r="F138" s="71"/>
      <c r="G138" s="71"/>
      <c r="H138" s="71"/>
      <c r="I138" s="71"/>
      <c r="J138" s="71"/>
      <c r="K138" s="71"/>
      <c r="L138" s="71"/>
      <c r="M138" s="71"/>
      <c r="N138" s="72"/>
    </row>
    <row r="139" spans="2:14" x14ac:dyDescent="0.2">
      <c r="B139" s="80" t="s">
        <v>376</v>
      </c>
      <c r="C139" s="69"/>
      <c r="D139" s="69"/>
      <c r="E139" s="69"/>
      <c r="F139" s="69"/>
      <c r="G139" s="69"/>
      <c r="H139" s="69"/>
      <c r="I139" s="69"/>
      <c r="J139" s="69"/>
      <c r="K139" s="69"/>
      <c r="L139" s="69"/>
      <c r="M139" s="69"/>
      <c r="N139" s="70"/>
    </row>
    <row r="140" spans="2:14" x14ac:dyDescent="0.2">
      <c r="B140" s="68"/>
      <c r="C140" s="76"/>
      <c r="D140" s="64" t="s">
        <v>377</v>
      </c>
      <c r="E140" s="64"/>
      <c r="F140" s="64"/>
      <c r="G140" s="64"/>
      <c r="H140" s="64"/>
      <c r="I140" s="64"/>
      <c r="J140" s="64"/>
      <c r="K140" s="64"/>
      <c r="L140" s="64"/>
      <c r="M140" s="64"/>
      <c r="N140" s="65"/>
    </row>
    <row r="141" spans="2:14" ht="3" customHeight="1" x14ac:dyDescent="0.2">
      <c r="B141" s="66"/>
      <c r="C141" s="69"/>
      <c r="D141" s="64"/>
      <c r="E141" s="64"/>
      <c r="F141" s="64"/>
      <c r="G141" s="64"/>
      <c r="H141" s="64"/>
      <c r="I141" s="64"/>
      <c r="J141" s="64"/>
      <c r="K141" s="64"/>
      <c r="L141" s="64"/>
      <c r="M141" s="64"/>
      <c r="N141" s="65"/>
    </row>
    <row r="142" spans="2:14" x14ac:dyDescent="0.2">
      <c r="B142" s="68"/>
      <c r="C142" s="76"/>
      <c r="D142" s="64" t="s">
        <v>378</v>
      </c>
      <c r="E142" s="64"/>
      <c r="F142" s="64"/>
      <c r="G142" s="64"/>
      <c r="H142" s="64"/>
      <c r="I142" s="64"/>
      <c r="J142" s="64"/>
      <c r="K142" s="64"/>
      <c r="L142" s="64"/>
      <c r="M142" s="64"/>
      <c r="N142" s="65"/>
    </row>
    <row r="143" spans="2:14" ht="3.75" customHeight="1" x14ac:dyDescent="0.2">
      <c r="B143" s="66"/>
      <c r="C143" s="69"/>
      <c r="D143" s="64"/>
      <c r="E143" s="64"/>
      <c r="F143" s="64"/>
      <c r="G143" s="64"/>
      <c r="H143" s="64"/>
      <c r="I143" s="64"/>
      <c r="J143" s="64"/>
      <c r="K143" s="64"/>
      <c r="L143" s="64"/>
      <c r="M143" s="64"/>
      <c r="N143" s="65"/>
    </row>
    <row r="144" spans="2:14" x14ac:dyDescent="0.2">
      <c r="B144" s="68"/>
      <c r="C144" s="191" t="s">
        <v>282</v>
      </c>
      <c r="D144" s="66" t="s">
        <v>379</v>
      </c>
      <c r="E144" s="64"/>
      <c r="F144" s="64"/>
      <c r="G144" s="64"/>
      <c r="H144" s="64"/>
      <c r="I144" s="64"/>
      <c r="J144" s="64"/>
      <c r="K144" s="64"/>
      <c r="L144" s="64"/>
      <c r="M144" s="64"/>
      <c r="N144" s="65"/>
    </row>
    <row r="145" spans="2:14" ht="3" customHeight="1" x14ac:dyDescent="0.2">
      <c r="B145" s="66"/>
      <c r="C145" s="64"/>
      <c r="D145" s="64"/>
      <c r="E145" s="64"/>
      <c r="F145" s="64"/>
      <c r="G145" s="64"/>
      <c r="H145" s="64"/>
      <c r="I145" s="64"/>
      <c r="J145" s="64"/>
      <c r="K145" s="64"/>
      <c r="L145" s="64"/>
      <c r="M145" s="64"/>
      <c r="N145" s="65"/>
    </row>
    <row r="146" spans="2:14" x14ac:dyDescent="0.2">
      <c r="B146" s="80" t="s">
        <v>380</v>
      </c>
      <c r="C146" s="69"/>
      <c r="D146" s="69"/>
      <c r="E146" s="69"/>
      <c r="F146" s="69"/>
      <c r="G146" s="69"/>
      <c r="H146" s="69"/>
      <c r="I146" s="69"/>
      <c r="J146" s="69"/>
      <c r="K146" s="69"/>
      <c r="L146" s="69"/>
      <c r="M146" s="69"/>
      <c r="N146" s="70"/>
    </row>
    <row r="147" spans="2:14" x14ac:dyDescent="0.2">
      <c r="B147" s="68"/>
      <c r="C147" s="85"/>
      <c r="D147" s="66" t="s">
        <v>381</v>
      </c>
      <c r="E147" s="191" t="s">
        <v>282</v>
      </c>
      <c r="F147" s="64" t="s">
        <v>382</v>
      </c>
      <c r="G147" s="64"/>
      <c r="H147" s="64"/>
      <c r="I147" s="64"/>
      <c r="J147" s="64"/>
      <c r="K147" s="66"/>
      <c r="L147" s="64"/>
      <c r="M147" s="64"/>
      <c r="N147" s="65"/>
    </row>
    <row r="148" spans="2:14" ht="3.75" customHeight="1" x14ac:dyDescent="0.2">
      <c r="B148" s="66"/>
      <c r="C148" s="64"/>
      <c r="D148" s="64"/>
      <c r="E148" s="64"/>
      <c r="F148" s="64"/>
      <c r="G148" s="64"/>
      <c r="H148" s="64"/>
      <c r="I148" s="64"/>
      <c r="J148" s="64"/>
      <c r="K148" s="64"/>
      <c r="L148" s="64"/>
      <c r="M148" s="64"/>
      <c r="N148" s="65"/>
    </row>
    <row r="149" spans="2:14" ht="12" thickBot="1" x14ac:dyDescent="0.25">
      <c r="B149" s="66"/>
      <c r="C149" s="64" t="s">
        <v>383</v>
      </c>
      <c r="D149" s="64"/>
      <c r="E149" s="64"/>
      <c r="F149" s="64"/>
      <c r="G149" s="64"/>
      <c r="H149" s="64"/>
      <c r="I149" s="64"/>
      <c r="J149" s="64"/>
      <c r="K149" s="64"/>
      <c r="L149" s="64"/>
      <c r="M149" s="64"/>
      <c r="N149" s="65"/>
    </row>
    <row r="150" spans="2:14" ht="16.5" thickTop="1" thickBot="1" x14ac:dyDescent="0.25">
      <c r="B150" s="66"/>
      <c r="C150" s="573"/>
      <c r="D150" s="568"/>
      <c r="E150" s="64"/>
      <c r="F150" s="81" t="s">
        <v>354</v>
      </c>
      <c r="G150" s="82"/>
      <c r="H150" s="64"/>
      <c r="I150" s="81" t="s">
        <v>355</v>
      </c>
      <c r="J150" s="82"/>
      <c r="K150" s="64"/>
      <c r="L150" s="64"/>
      <c r="M150" s="84" t="s">
        <v>356</v>
      </c>
      <c r="N150" s="65"/>
    </row>
    <row r="151" spans="2:14" ht="3.75" customHeight="1" thickTop="1" x14ac:dyDescent="0.2">
      <c r="B151" s="73"/>
      <c r="C151" s="71"/>
      <c r="D151" s="71"/>
      <c r="E151" s="71"/>
      <c r="F151" s="71"/>
      <c r="G151" s="71"/>
      <c r="H151" s="71"/>
      <c r="I151" s="71"/>
      <c r="J151" s="71"/>
      <c r="K151" s="71"/>
      <c r="L151" s="71"/>
      <c r="M151" s="71"/>
      <c r="N151" s="72"/>
    </row>
    <row r="152" spans="2:14" x14ac:dyDescent="0.2">
      <c r="B152" s="80" t="s">
        <v>384</v>
      </c>
      <c r="C152" s="69"/>
      <c r="D152" s="69"/>
      <c r="E152" s="69"/>
      <c r="F152" s="69"/>
      <c r="G152" s="69"/>
      <c r="H152" s="69"/>
      <c r="I152" s="69"/>
      <c r="J152" s="69"/>
      <c r="K152" s="69"/>
      <c r="L152" s="69"/>
      <c r="M152" s="69"/>
      <c r="N152" s="70"/>
    </row>
    <row r="153" spans="2:14" x14ac:dyDescent="0.2">
      <c r="B153" s="66" t="s">
        <v>385</v>
      </c>
      <c r="C153" s="64"/>
      <c r="D153" s="64"/>
      <c r="E153" s="64"/>
      <c r="F153" s="64"/>
      <c r="G153" s="64"/>
      <c r="H153" s="64"/>
      <c r="I153" s="64"/>
      <c r="J153" s="64"/>
      <c r="K153" s="64"/>
      <c r="L153" s="64"/>
      <c r="M153" s="64"/>
      <c r="N153" s="65"/>
    </row>
    <row r="154" spans="2:14" x14ac:dyDescent="0.2">
      <c r="B154" s="66" t="s">
        <v>386</v>
      </c>
      <c r="C154" s="64"/>
      <c r="D154" s="64"/>
      <c r="E154" s="64"/>
      <c r="F154" s="64"/>
      <c r="G154" s="64"/>
      <c r="H154" s="64"/>
      <c r="I154" s="64"/>
      <c r="J154" s="64"/>
      <c r="K154" s="64"/>
      <c r="L154" s="64"/>
      <c r="M154" s="64"/>
      <c r="N154" s="65"/>
    </row>
    <row r="155" spans="2:14" x14ac:dyDescent="0.2">
      <c r="B155" s="66" t="s">
        <v>387</v>
      </c>
      <c r="C155" s="64"/>
      <c r="D155" s="64"/>
      <c r="E155" s="64"/>
      <c r="F155" s="64"/>
      <c r="G155" s="64"/>
      <c r="H155" s="64"/>
      <c r="I155" s="64"/>
      <c r="J155" s="64"/>
      <c r="K155" s="64"/>
      <c r="L155" s="64"/>
      <c r="M155" s="64"/>
      <c r="N155" s="65"/>
    </row>
    <row r="156" spans="2:14" x14ac:dyDescent="0.2">
      <c r="B156" s="66" t="s">
        <v>388</v>
      </c>
      <c r="C156" s="64"/>
      <c r="D156" s="64"/>
      <c r="E156" s="64"/>
      <c r="F156" s="64"/>
      <c r="G156" s="64"/>
      <c r="H156" s="64"/>
      <c r="I156" s="64"/>
      <c r="J156" s="64"/>
      <c r="K156" s="64"/>
      <c r="L156" s="64"/>
      <c r="M156" s="64"/>
      <c r="N156" s="65"/>
    </row>
    <row r="157" spans="2:14" ht="3.75" customHeight="1" x14ac:dyDescent="0.2">
      <c r="B157" s="66"/>
      <c r="C157" s="64"/>
      <c r="D157" s="64"/>
      <c r="E157" s="64"/>
      <c r="F157" s="64"/>
      <c r="G157" s="64"/>
      <c r="H157" s="64"/>
      <c r="I157" s="64"/>
      <c r="J157" s="64"/>
      <c r="K157" s="64"/>
      <c r="L157" s="64"/>
      <c r="M157" s="64"/>
      <c r="N157" s="65"/>
    </row>
    <row r="158" spans="2:14" x14ac:dyDescent="0.2">
      <c r="B158" s="68"/>
      <c r="C158" s="191" t="s">
        <v>282</v>
      </c>
      <c r="D158" s="66" t="s">
        <v>389</v>
      </c>
      <c r="E158" s="64"/>
      <c r="F158" s="64"/>
      <c r="G158" s="64"/>
      <c r="H158" s="64"/>
      <c r="I158" s="64"/>
      <c r="J158" s="64"/>
      <c r="K158" s="64"/>
      <c r="L158" s="64"/>
      <c r="M158" s="64"/>
      <c r="N158" s="65"/>
    </row>
    <row r="159" spans="2:14" ht="3.75" customHeight="1" x14ac:dyDescent="0.2">
      <c r="B159" s="66"/>
      <c r="C159" s="64"/>
      <c r="D159" s="64"/>
      <c r="E159" s="64"/>
      <c r="F159" s="64"/>
      <c r="G159" s="64"/>
      <c r="H159" s="64"/>
      <c r="I159" s="64"/>
      <c r="J159" s="64"/>
      <c r="K159" s="64"/>
      <c r="L159" s="64"/>
      <c r="M159" s="64"/>
      <c r="N159" s="65"/>
    </row>
    <row r="160" spans="2:14" x14ac:dyDescent="0.2">
      <c r="B160" s="66"/>
      <c r="C160" s="64" t="s">
        <v>390</v>
      </c>
      <c r="D160" s="64"/>
      <c r="E160" s="64"/>
      <c r="F160" s="64"/>
      <c r="G160" s="64"/>
      <c r="H160" s="64"/>
      <c r="I160" s="64"/>
      <c r="J160" s="64"/>
      <c r="K160" s="64"/>
      <c r="L160" s="64"/>
      <c r="M160" s="64"/>
      <c r="N160" s="65"/>
    </row>
    <row r="161" spans="2:14" x14ac:dyDescent="0.2">
      <c r="B161" s="66"/>
      <c r="C161" s="64" t="s">
        <v>391</v>
      </c>
      <c r="D161" s="64"/>
      <c r="E161" s="64"/>
      <c r="F161" s="64"/>
      <c r="G161" s="64"/>
      <c r="H161" s="64"/>
      <c r="I161" s="64"/>
      <c r="J161" s="64"/>
      <c r="K161" s="64"/>
      <c r="L161" s="64"/>
      <c r="M161" s="64"/>
      <c r="N161" s="65"/>
    </row>
    <row r="162" spans="2:14" ht="3.75" customHeight="1" x14ac:dyDescent="0.2">
      <c r="B162" s="73"/>
      <c r="C162" s="71"/>
      <c r="D162" s="71"/>
      <c r="E162" s="71"/>
      <c r="F162" s="71"/>
      <c r="G162" s="71"/>
      <c r="H162" s="71"/>
      <c r="I162" s="71"/>
      <c r="J162" s="71"/>
      <c r="K162" s="71"/>
      <c r="L162" s="71"/>
      <c r="M162" s="71"/>
      <c r="N162" s="72"/>
    </row>
    <row r="163" spans="2:14" x14ac:dyDescent="0.2">
      <c r="B163" s="73" t="s">
        <v>392</v>
      </c>
      <c r="C163" s="71"/>
      <c r="D163" s="71"/>
      <c r="E163" s="71"/>
      <c r="F163" s="71"/>
      <c r="G163" s="71"/>
      <c r="H163" s="71"/>
      <c r="I163" s="71"/>
      <c r="J163" s="71"/>
      <c r="K163" s="71"/>
      <c r="L163" s="71"/>
      <c r="M163" s="71"/>
      <c r="N163" s="72"/>
    </row>
    <row r="164" spans="2:14" ht="3.75" customHeight="1" x14ac:dyDescent="0.2">
      <c r="B164" s="80"/>
      <c r="C164" s="69"/>
      <c r="D164" s="69"/>
      <c r="E164" s="69"/>
      <c r="F164" s="69"/>
      <c r="G164" s="69"/>
      <c r="H164" s="69"/>
      <c r="I164" s="69"/>
      <c r="J164" s="69"/>
      <c r="K164" s="69"/>
      <c r="L164" s="69"/>
      <c r="M164" s="69"/>
      <c r="N164" s="70"/>
    </row>
    <row r="165" spans="2:14" ht="15" x14ac:dyDescent="0.2">
      <c r="B165" s="66" t="s">
        <v>322</v>
      </c>
      <c r="C165" s="64"/>
      <c r="D165" s="574" t="s">
        <v>323</v>
      </c>
      <c r="E165" s="561"/>
      <c r="F165" s="64"/>
      <c r="G165" s="64" t="s">
        <v>393</v>
      </c>
      <c r="H165" s="574" t="s">
        <v>394</v>
      </c>
      <c r="I165" s="575"/>
      <c r="J165" s="575"/>
      <c r="K165" s="575"/>
      <c r="L165" s="561"/>
      <c r="M165" s="64"/>
      <c r="N165" s="65"/>
    </row>
    <row r="166" spans="2:14" ht="4.5" customHeight="1" x14ac:dyDescent="0.2">
      <c r="B166" s="66"/>
      <c r="C166" s="64"/>
      <c r="D166" s="64"/>
      <c r="E166" s="69"/>
      <c r="F166" s="64"/>
      <c r="G166" s="64"/>
      <c r="H166" s="64"/>
      <c r="I166" s="64"/>
      <c r="J166" s="64"/>
      <c r="K166" s="64"/>
      <c r="L166" s="64"/>
      <c r="M166" s="64"/>
      <c r="N166" s="65"/>
    </row>
    <row r="167" spans="2:14" ht="15" x14ac:dyDescent="0.2">
      <c r="B167" s="66" t="s">
        <v>326</v>
      </c>
      <c r="C167" s="64"/>
      <c r="D167" s="64"/>
      <c r="E167" s="574"/>
      <c r="F167" s="575"/>
      <c r="G167" s="561"/>
      <c r="H167" s="64"/>
      <c r="I167" s="64"/>
      <c r="J167" s="64"/>
      <c r="K167" s="64"/>
      <c r="L167" s="64"/>
      <c r="M167" s="64"/>
      <c r="N167" s="65"/>
    </row>
    <row r="168" spans="2:14" ht="3" customHeight="1" x14ac:dyDescent="0.2">
      <c r="B168" s="66"/>
      <c r="C168" s="64"/>
      <c r="D168" s="64"/>
      <c r="E168" s="69"/>
      <c r="F168" s="69"/>
      <c r="G168" s="69"/>
      <c r="H168" s="64"/>
      <c r="I168" s="64"/>
      <c r="J168" s="64"/>
      <c r="K168" s="64"/>
      <c r="L168" s="64"/>
      <c r="M168" s="64"/>
      <c r="N168" s="65"/>
    </row>
    <row r="169" spans="2:14" ht="15" x14ac:dyDescent="0.2">
      <c r="B169" s="66" t="s">
        <v>395</v>
      </c>
      <c r="C169" s="64"/>
      <c r="D169" s="64"/>
      <c r="E169" s="574" t="s">
        <v>396</v>
      </c>
      <c r="F169" s="575"/>
      <c r="G169" s="575"/>
      <c r="H169" s="575"/>
      <c r="I169" s="575"/>
      <c r="J169" s="575"/>
      <c r="K169" s="575"/>
      <c r="L169" s="561"/>
      <c r="M169" s="64"/>
      <c r="N169" s="65"/>
    </row>
    <row r="170" spans="2:14" ht="3.75" customHeight="1" x14ac:dyDescent="0.2">
      <c r="B170" s="66"/>
      <c r="C170" s="64"/>
      <c r="D170" s="64"/>
      <c r="E170" s="69"/>
      <c r="F170" s="64"/>
      <c r="G170" s="64"/>
      <c r="H170" s="64"/>
      <c r="I170" s="64"/>
      <c r="J170" s="64"/>
      <c r="K170" s="64"/>
      <c r="L170" s="64"/>
      <c r="M170" s="64"/>
      <c r="N170" s="65"/>
    </row>
    <row r="171" spans="2:14" ht="15" x14ac:dyDescent="0.2">
      <c r="B171" s="66" t="s">
        <v>397</v>
      </c>
      <c r="C171" s="64"/>
      <c r="D171" s="562"/>
      <c r="E171" s="564"/>
      <c r="F171" s="64"/>
      <c r="G171" s="64"/>
      <c r="H171" s="64"/>
      <c r="I171" s="64"/>
      <c r="J171" s="64"/>
      <c r="K171" s="64"/>
      <c r="L171" s="64"/>
      <c r="M171" s="64"/>
      <c r="N171" s="65"/>
    </row>
    <row r="172" spans="2:14" ht="3.75" customHeight="1" x14ac:dyDescent="0.2">
      <c r="B172" s="73"/>
      <c r="C172" s="71"/>
      <c r="D172" s="71"/>
      <c r="E172" s="71"/>
      <c r="F172" s="71"/>
      <c r="G172" s="71"/>
      <c r="H172" s="71"/>
      <c r="I172" s="71"/>
      <c r="J172" s="71"/>
      <c r="K172" s="71"/>
      <c r="L172" s="71"/>
      <c r="M172" s="71"/>
      <c r="N172" s="72"/>
    </row>
    <row r="173" spans="2:14" ht="3.75" customHeight="1" x14ac:dyDescent="0.2">
      <c r="B173" s="66"/>
      <c r="C173" s="64"/>
      <c r="D173" s="71"/>
      <c r="E173" s="71"/>
      <c r="F173" s="71"/>
      <c r="G173" s="71"/>
      <c r="H173" s="71"/>
      <c r="I173" s="71"/>
      <c r="J173" s="71"/>
      <c r="K173" s="71"/>
      <c r="L173" s="71"/>
      <c r="M173" s="64"/>
      <c r="N173" s="65"/>
    </row>
    <row r="174" spans="2:14" ht="15" x14ac:dyDescent="0.2">
      <c r="B174" s="66" t="s">
        <v>398</v>
      </c>
      <c r="C174" s="64"/>
      <c r="D174" s="574" t="s">
        <v>399</v>
      </c>
      <c r="E174" s="575"/>
      <c r="F174" s="575"/>
      <c r="G174" s="575"/>
      <c r="H174" s="575"/>
      <c r="I174" s="575"/>
      <c r="J174" s="575"/>
      <c r="K174" s="575"/>
      <c r="L174" s="561"/>
      <c r="M174" s="64"/>
      <c r="N174" s="65"/>
    </row>
    <row r="175" spans="2:14" ht="3.75" customHeight="1" x14ac:dyDescent="0.2">
      <c r="B175" s="73"/>
      <c r="C175" s="71"/>
      <c r="D175" s="61"/>
      <c r="E175" s="61"/>
      <c r="F175" s="61"/>
      <c r="G175" s="61"/>
      <c r="H175" s="61"/>
      <c r="I175" s="61"/>
      <c r="J175" s="61"/>
      <c r="K175" s="61"/>
      <c r="L175" s="61"/>
      <c r="M175" s="71"/>
      <c r="N175" s="72"/>
    </row>
    <row r="176" spans="2:14" ht="3" customHeight="1" x14ac:dyDescent="0.2">
      <c r="B176" s="80"/>
      <c r="C176" s="69"/>
      <c r="D176" s="69"/>
      <c r="E176" s="61"/>
      <c r="F176" s="61"/>
      <c r="G176" s="61"/>
      <c r="H176" s="69"/>
      <c r="I176" s="69"/>
      <c r="J176" s="69"/>
      <c r="K176" s="61"/>
      <c r="L176" s="61"/>
      <c r="M176" s="61"/>
      <c r="N176" s="70"/>
    </row>
    <row r="177" spans="2:14" ht="15" x14ac:dyDescent="0.2">
      <c r="B177" s="66" t="s">
        <v>333</v>
      </c>
      <c r="C177" s="64"/>
      <c r="D177" s="65"/>
      <c r="E177" s="576" t="s">
        <v>334</v>
      </c>
      <c r="F177" s="575"/>
      <c r="G177" s="561"/>
      <c r="H177" s="66"/>
      <c r="I177" s="64" t="s">
        <v>400</v>
      </c>
      <c r="J177" s="65"/>
      <c r="K177" s="570"/>
      <c r="L177" s="567"/>
      <c r="M177" s="568"/>
      <c r="N177" s="68"/>
    </row>
    <row r="178" spans="2:14" ht="3.75" customHeight="1" x14ac:dyDescent="0.2">
      <c r="B178" s="73"/>
      <c r="C178" s="71"/>
      <c r="D178" s="71"/>
      <c r="E178" s="61"/>
      <c r="F178" s="61"/>
      <c r="G178" s="61"/>
      <c r="H178" s="71"/>
      <c r="I178" s="71"/>
      <c r="J178" s="71"/>
      <c r="K178" s="61"/>
      <c r="L178" s="61"/>
      <c r="M178" s="61"/>
      <c r="N178" s="72"/>
    </row>
    <row r="179" spans="2:14" ht="4.5" customHeight="1" x14ac:dyDescent="0.2">
      <c r="B179" s="80"/>
      <c r="C179" s="69"/>
      <c r="D179" s="69"/>
      <c r="E179" s="69"/>
      <c r="F179" s="69"/>
      <c r="G179" s="69"/>
      <c r="H179" s="69"/>
      <c r="I179" s="69"/>
      <c r="J179" s="69"/>
      <c r="K179" s="69"/>
      <c r="L179" s="69"/>
      <c r="M179" s="69"/>
      <c r="N179" s="70"/>
    </row>
    <row r="180" spans="2:14" ht="15" x14ac:dyDescent="0.2">
      <c r="B180" s="66" t="s">
        <v>336</v>
      </c>
      <c r="C180" s="64"/>
      <c r="D180" s="584" t="s">
        <v>401</v>
      </c>
      <c r="E180" s="575"/>
      <c r="F180" s="575"/>
      <c r="G180" s="575"/>
      <c r="H180" s="575"/>
      <c r="I180" s="575"/>
      <c r="J180" s="575"/>
      <c r="K180" s="575"/>
      <c r="L180" s="561"/>
      <c r="M180" s="64"/>
      <c r="N180" s="65"/>
    </row>
    <row r="181" spans="2:14" ht="3" customHeight="1" x14ac:dyDescent="0.2">
      <c r="B181" s="73"/>
      <c r="C181" s="71"/>
      <c r="D181" s="71"/>
      <c r="E181" s="71"/>
      <c r="F181" s="71"/>
      <c r="G181" s="71"/>
      <c r="H181" s="71"/>
      <c r="I181" s="71"/>
      <c r="J181" s="71"/>
      <c r="K181" s="71"/>
      <c r="L181" s="71"/>
      <c r="M181" s="71"/>
      <c r="N181" s="72"/>
    </row>
    <row r="182" spans="2:14" ht="5.25" customHeight="1" x14ac:dyDescent="0.2">
      <c r="B182" s="66"/>
      <c r="C182" s="64"/>
      <c r="D182" s="64"/>
      <c r="E182" s="64"/>
      <c r="F182" s="64"/>
      <c r="G182" s="61"/>
      <c r="H182" s="61"/>
      <c r="I182" s="61"/>
      <c r="J182" s="64"/>
      <c r="K182" s="61"/>
      <c r="L182" s="61"/>
      <c r="M182" s="61"/>
      <c r="N182" s="70"/>
    </row>
    <row r="183" spans="2:14" x14ac:dyDescent="0.2">
      <c r="B183" s="66" t="s">
        <v>402</v>
      </c>
      <c r="C183" s="64"/>
      <c r="D183" s="64"/>
      <c r="E183" s="64"/>
      <c r="F183" s="65"/>
      <c r="G183" s="67"/>
      <c r="H183" s="61"/>
      <c r="I183" s="62"/>
      <c r="J183" s="68" t="s">
        <v>403</v>
      </c>
      <c r="K183" s="67"/>
      <c r="L183" s="61"/>
      <c r="M183" s="62"/>
      <c r="N183" s="65"/>
    </row>
    <row r="184" spans="2:14" ht="4.5" customHeight="1" x14ac:dyDescent="0.2">
      <c r="B184" s="73"/>
      <c r="C184" s="71"/>
      <c r="D184" s="71"/>
      <c r="E184" s="71"/>
      <c r="F184" s="71"/>
      <c r="G184" s="61"/>
      <c r="H184" s="61"/>
      <c r="I184" s="61"/>
      <c r="J184" s="71"/>
      <c r="K184" s="61"/>
      <c r="L184" s="61"/>
      <c r="M184" s="61"/>
      <c r="N184" s="72"/>
    </row>
  </sheetData>
  <mergeCells count="51">
    <mergeCell ref="K177:M177"/>
    <mergeCell ref="C90:M90"/>
    <mergeCell ref="C92:I92"/>
    <mergeCell ref="D180:L180"/>
    <mergeCell ref="C102:D102"/>
    <mergeCell ref="E115:F115"/>
    <mergeCell ref="D165:E165"/>
    <mergeCell ref="C150:D150"/>
    <mergeCell ref="H165:L165"/>
    <mergeCell ref="E167:G167"/>
    <mergeCell ref="C118:D118"/>
    <mergeCell ref="E137:F137"/>
    <mergeCell ref="J121:L121"/>
    <mergeCell ref="E125:F125"/>
    <mergeCell ref="E135:F135"/>
    <mergeCell ref="E169:L169"/>
    <mergeCell ref="D171:E171"/>
    <mergeCell ref="D174:L174"/>
    <mergeCell ref="E177:G177"/>
    <mergeCell ref="C50:G50"/>
    <mergeCell ref="J50:M50"/>
    <mergeCell ref="E54:F54"/>
    <mergeCell ref="C97:I97"/>
    <mergeCell ref="C86:M86"/>
    <mergeCell ref="C84:G84"/>
    <mergeCell ref="C88:F88"/>
    <mergeCell ref="E56:G56"/>
    <mergeCell ref="E60:F60"/>
    <mergeCell ref="E63:M63"/>
    <mergeCell ref="E58:M58"/>
    <mergeCell ref="F69:G69"/>
    <mergeCell ref="K69:M69"/>
    <mergeCell ref="E24:M24"/>
    <mergeCell ref="E127:F127"/>
    <mergeCell ref="F32:M32"/>
    <mergeCell ref="F34:M34"/>
    <mergeCell ref="F36:L36"/>
    <mergeCell ref="J28:L28"/>
    <mergeCell ref="C28:G28"/>
    <mergeCell ref="E129:F129"/>
    <mergeCell ref="E131:F131"/>
    <mergeCell ref="E133:F133"/>
    <mergeCell ref="F40:J40"/>
    <mergeCell ref="F44:M44"/>
    <mergeCell ref="C105:M105"/>
    <mergeCell ref="E121:F121"/>
    <mergeCell ref="H54:M54"/>
    <mergeCell ref="F46:J46"/>
    <mergeCell ref="E72:M72"/>
    <mergeCell ref="C78:M78"/>
    <mergeCell ref="C80:M80"/>
  </mergeCells>
  <hyperlinks>
    <hyperlink ref="E72" r:id="rId1" display="Wwhittle@BARE.org" xr:uid="{00000000-0004-0000-0800-000000000000}"/>
    <hyperlink ref="D180" r:id="rId2" display="Apurna@AmWidgetAssoc.org" xr:uid="{00000000-0004-0000-0800-000001000000}"/>
  </hyperlinks>
  <pageMargins left="0.25" right="0.25" top="0.75" bottom="0.75" header="0.3" footer="0.3"/>
  <pageSetup orientation="portrait" horizontalDpi="1200" verticalDpi="1200" r:id="rId3"/>
  <rowBreaks count="2" manualBreakCount="2">
    <brk id="74" max="16383" man="1"/>
    <brk id="111" max="16383"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FYear xmlns="00161d04-2ebf-4e19-861d-2e1423fb7010">2022</FYear>
    <Archive_x0020_After xmlns="00161d04-2ebf-4e19-861d-2e1423fb7010">2029</Archive_x0020_After>
    <Theme_x0020_MDCP xmlns="00161d04-2ebf-4e19-861d-2e1423fb7010">Competition: Application resources</Theme_x0020_MDCP>
    <Project_x0020_work_x0020_or_x0020_Not xmlns="00161d04-2ebf-4e19-861d-2e1423fb7010">Not MDCP-project-specific</Project_x0020_work_x0020_or_x0020_Not>
    <Other xmlns="00161d04-2ebf-4e19-861d-2e1423fb7010">Other</Other>
    <Document_x0020_Type xmlns="00161d04-2ebf-4e19-861d-2e1423fb7010">Spreadsheet</Document_x0020_Type>
    <SeoMetaDescription xmlns="00161d04-2ebf-4e19-861d-2e1423fb7010" xsi:nil="true"/>
    <SeoKeywords xmlns="00161d04-2ebf-4e19-861d-2e1423fb7010" xsi:nil="true"/>
    <PublishingExpirationDate xmlns="http://schemas.microsoft.com/sharepoint/v3" xsi:nil="true"/>
    <PublishingStartDate xmlns="http://schemas.microsoft.com/sharepoint/v3" xsi:nil="true"/>
    <i023e77ad6384e3aa17307f5e85270ec xmlns="bad8f381-7b47-4c72-89d0-cf630b727035">
      <Terms xmlns="http://schemas.microsoft.com/office/infopath/2007/PartnerControls"/>
    </i023e77ad6384e3aa17307f5e85270ec>
    <TaxCatchAll xmlns="bad8f381-7b47-4c72-89d0-cf630b727035" xsi:nil="true"/>
    <l83da4592f4e4682917dde46d1ac9195 xmlns="bad8f381-7b47-4c72-89d0-cf630b727035">
      <Terms xmlns="http://schemas.microsoft.com/office/infopath/2007/PartnerControls"/>
    </l83da4592f4e4682917dde46d1ac9195>
    <lcf76f155ced4ddcb4097134ff3c332f xmlns="00161d04-2ebf-4e19-861d-2e1423fb701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73E0E465B30944969BF5E84A2DBEB2" ma:contentTypeVersion="40" ma:contentTypeDescription="Create a new document." ma:contentTypeScope="" ma:versionID="46c8962f3f30823af236dd2e68a6ac23">
  <xsd:schema xmlns:xsd="http://www.w3.org/2001/XMLSchema" xmlns:xs="http://www.w3.org/2001/XMLSchema" xmlns:p="http://schemas.microsoft.com/office/2006/metadata/properties" xmlns:ns1="00161d04-2ebf-4e19-861d-2e1423fb7010" xmlns:ns2="http://schemas.microsoft.com/sharepoint/v3" xmlns:ns3="bad8f381-7b47-4c72-89d0-cf630b727035" xmlns:ns4="61a8b8d2-0303-48fb-b34f-ecfa9cc26065" targetNamespace="http://schemas.microsoft.com/office/2006/metadata/properties" ma:root="true" ma:fieldsID="0dea6dc226541b3ec63beee89a0e667a" ns1:_="" ns2:_="" ns3:_="" ns4:_="">
    <xsd:import namespace="00161d04-2ebf-4e19-861d-2e1423fb7010"/>
    <xsd:import namespace="http://schemas.microsoft.com/sharepoint/v3"/>
    <xsd:import namespace="bad8f381-7b47-4c72-89d0-cf630b727035"/>
    <xsd:import namespace="61a8b8d2-0303-48fb-b34f-ecfa9cc26065"/>
    <xsd:element name="properties">
      <xsd:complexType>
        <xsd:sequence>
          <xsd:element name="documentManagement">
            <xsd:complexType>
              <xsd:all>
                <xsd:element ref="ns1:Project_x0020_work_x0020_or_x0020_Not" minOccurs="0"/>
                <xsd:element ref="ns1:Document_x0020_Type" minOccurs="0"/>
                <xsd:element ref="ns1:Theme_x0020_MDCP" minOccurs="0"/>
                <xsd:element ref="ns1:FYear" minOccurs="0"/>
                <xsd:element ref="ns1:Archive_x0020_After" minOccurs="0"/>
                <xsd:element ref="ns2:PublishingStartDate" minOccurs="0"/>
                <xsd:element ref="ns2:PublishingExpirationDate" minOccurs="0"/>
                <xsd:element ref="ns1:Other" minOccurs="0"/>
                <xsd:element ref="ns3:l83da4592f4e4682917dde46d1ac9195" minOccurs="0"/>
                <xsd:element ref="ns3:i023e77ad6384e3aa17307f5e85270ec" minOccurs="0"/>
                <xsd:element ref="ns1:SeoMetaDescription" minOccurs="0"/>
                <xsd:element ref="ns1:SeoKeywords" minOccurs="0"/>
                <xsd:element ref="ns3:TaxCatchAll" minOccurs="0"/>
                <xsd:element ref="ns4:SharedWithUsers" minOccurs="0"/>
                <xsd:element ref="ns4:SharedWithDetails" minOccurs="0"/>
                <xsd:element ref="ns1:MediaServiceMetadata" minOccurs="0"/>
                <xsd:element ref="ns1:MediaServiceFastMetadata" minOccurs="0"/>
                <xsd:element ref="ns1:MediaServiceAutoTags" minOccurs="0"/>
                <xsd:element ref="ns1:MediaServiceGenerationTime" minOccurs="0"/>
                <xsd:element ref="ns1:MediaServiceEventHashCode" minOccurs="0"/>
                <xsd:element ref="ns1:MediaServiceOCR" minOccurs="0"/>
                <xsd:element ref="ns1:MediaServiceDateTaken" minOccurs="0"/>
                <xsd:element ref="ns1:MediaServiceLocation" minOccurs="0"/>
                <xsd:element ref="ns1:lcf76f155ced4ddcb4097134ff3c332f" minOccurs="0"/>
                <xsd:element ref="ns1: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161d04-2ebf-4e19-861d-2e1423fb7010" elementFormDefault="qualified">
    <xsd:import namespace="http://schemas.microsoft.com/office/2006/documentManagement/types"/>
    <xsd:import namespace="http://schemas.microsoft.com/office/infopath/2007/PartnerControls"/>
    <xsd:element name="Project_x0020_work_x0020_or_x0020_Not" ma:index="0" nillable="true" ma:displayName="Project-specific or Not" ma:default="Not MDCP-project-specific" ma:description="Default setting: &quot;Not MDCP-project-specific&quot;. Choose cooperator and year of award if this item pertains only to a particular MDCP project." ma:format="Dropdown" ma:internalName="Project_x0020_work_x0020_or_x0020_Not" ma:readOnly="false">
      <xsd:simpleType>
        <xsd:restriction base="dms:Choice">
          <xsd:enumeration value="Not MDCP-project-specific"/>
          <xsd:enumeration value="A2IM-2012"/>
          <xsd:enumeration value="A2IM-2020"/>
          <xsd:enumeration value="AA-2000"/>
          <xsd:enumeration value="ACA-2015"/>
          <xsd:enumeration value="ACA-2020"/>
          <xsd:enumeration value="ACET-2001"/>
          <xsd:enumeration value="ADC-1996"/>
          <xsd:enumeration value="AEA-1993"/>
          <xsd:enumeration value="AEM-1996"/>
          <xsd:enumeration value="AEM-2000"/>
          <xsd:enumeration value="AEM-2020"/>
          <xsd:enumeration value="AHIMA-2013"/>
          <xsd:enumeration value="AIA-2012"/>
          <xsd:enumeration value="AIANTA-2016"/>
          <xsd:enumeration value="AMT-1993"/>
          <xsd:enumeration value="AMT-1996"/>
          <xsd:enumeration value="AMT-2001"/>
          <xsd:enumeration value="AMT-2012"/>
          <xsd:enumeration value="APA-2005"/>
          <xsd:enumeration value="APAA-1993"/>
          <xsd:enumeration value="APICS-ASTL-2008"/>
          <xsd:enumeration value="APTech-1995"/>
          <xsd:enumeration value="APTech-2002"/>
          <xsd:enumeration value="APTech-2004"/>
          <xsd:enumeration value="APTech-2015"/>
          <xsd:enumeration value="ASABE-2016"/>
          <xsd:enumeration value="ASME-2004"/>
          <xsd:enumeration value="ASTM-2014"/>
          <xsd:enumeration value="ATSCF-2003"/>
          <xsd:enumeration value="AWWA-2014"/>
          <xsd:enumeration value="BNOW-2021"/>
          <xsd:enumeration value="CA-ETEC-2011"/>
          <xsd:enumeration value="CalAsianCC-2014"/>
          <xsd:enumeration value="CalAsianCC-2016"/>
          <xsd:enumeration value="CALSTART-2011"/>
          <xsd:enumeration value="CAUSCC-1999"/>
          <xsd:enumeration value="CBBB-2002"/>
          <xsd:enumeration value="CBTHA-2008"/>
          <xsd:enumeration value="CCC-2021"/>
          <xsd:enumeration value="CCGKC-2021"/>
          <xsd:enumeration value="CEC-2004"/>
          <xsd:enumeration value="CEI-1999"/>
          <xsd:enumeration value="CITD-ECC-2009"/>
          <xsd:enumeration value="CITD-LBCC-2013"/>
          <xsd:enumeration value="CITD-RCC-2003"/>
          <xsd:enumeration value="COEDIT-2009"/>
          <xsd:enumeration value="CRUSA-2009"/>
          <xsd:enumeration value="CRUSA-2013"/>
          <xsd:enumeration value="CRUSA-2021"/>
          <xsd:enumeration value="CSCEO-2013"/>
          <xsd:enumeration value="CUBAC-UC-2002"/>
          <xsd:enumeration value="DUSBDC-2000"/>
          <xsd:enumeration value="DUSBDC-2014"/>
          <xsd:enumeration value="EBPA-2001"/>
          <xsd:enumeration value="EBPA-2008"/>
          <xsd:enumeration value="EBPA-2012"/>
          <xsd:enumeration value="EBPA-2015"/>
          <xsd:enumeration value="EBPA-2020"/>
          <xsd:enumeration value="EMAC-1997"/>
          <xsd:enumeration value="EUSA-2022"/>
          <xsd:enumeration value="FTASA-1997"/>
          <xsd:enumeration value="GDITT-1995"/>
          <xsd:enumeration value="GIDC-1997"/>
          <xsd:enumeration value="GIDC-2000"/>
          <xsd:enumeration value="GMCC-2002"/>
          <xsd:enumeration value="GPF-1995"/>
          <xsd:enumeration value="GSF-2021"/>
          <xsd:enumeration value="HDBEDT-2003"/>
          <xsd:enumeration value="HIMA-1994"/>
          <xsd:enumeration value="IA-1993"/>
          <xsd:enumeration value="IA-1995"/>
          <xsd:enumeration value="IA-2000"/>
          <xsd:enumeration value="IAFIS-1998"/>
          <xsd:enumeration value="IAPMO-2013"/>
          <xsd:enumeration value="IAPMO-2021"/>
          <xsd:enumeration value="ICC-2020"/>
          <xsd:enumeration value="iCET-2012"/>
          <xsd:enumeration value="iCET-2021"/>
          <xsd:enumeration value="ICWT-CSUF-2005"/>
          <xsd:enumeration value="IDCCA-1995"/>
          <xsd:enumeration value="IDEA-2005"/>
          <xsd:enumeration value="IDEA-2007"/>
          <xsd:enumeration value="IEBTI-1994"/>
          <xsd:enumeration value="IFAI-2010"/>
          <xsd:enumeration value="IFTA-2010"/>
          <xsd:enumeration value="INC-1998"/>
          <xsd:enumeration value="IPC-2002"/>
          <xsd:enumeration value="IRCNN-1998"/>
          <xsd:enumeration value="ISRI-2021"/>
          <xsd:enumeration value="ITSA-2001"/>
          <xsd:enumeration value="LACVB-1999"/>
          <xsd:enumeration value="LCC-1995"/>
          <xsd:enumeration value="LOT-2022"/>
          <xsd:enumeration value="MARPA-2014"/>
          <xsd:enumeration value="MARPA-2020"/>
          <xsd:enumeration value="MITA-NEMA-2011"/>
          <xsd:enumeration value="MOGPA-1998"/>
          <xsd:enumeration value="MOIM-1999"/>
          <xsd:enumeration value="MPA-1993"/>
          <xsd:enumeration value="MRPC-2012"/>
          <xsd:enumeration value="MSC-CVCC-2005"/>
          <xsd:enumeration value="NACM-2001"/>
          <xsd:enumeration value="NAHB-2003"/>
          <xsd:enumeration value="NCF-USCC-1999"/>
          <xsd:enumeration value="NCF-USCC-2003"/>
          <xsd:enumeration value="NCF-USCC-2010"/>
          <xsd:enumeration value="NCHL-USCIPP-2015"/>
          <xsd:enumeration value="NDTO-2007"/>
          <xsd:enumeration value="NEMA-1999"/>
          <xsd:enumeration value="NEMA-2003"/>
          <xsd:enumeration value="NEMA-2007"/>
          <xsd:enumeration value="NEMA-2009"/>
          <xsd:enumeration value="NEMA-2012"/>
          <xsd:enumeration value="NEMA-2021"/>
          <xsd:enumeration value="NHDBEA-2021"/>
          <xsd:enumeration value="NJTC-1997"/>
          <xsd:enumeration value="NPA-2007"/>
          <xsd:enumeration value="NTA-2009"/>
          <xsd:enumeration value="NYSDED-1995"/>
          <xsd:enumeration value="OAI-2012"/>
          <xsd:enumeration value="OAI-2021"/>
          <xsd:enumeration value="OEDB-1997"/>
          <xsd:enumeration value="OVRDC-2000"/>
          <xsd:enumeration value="OVRDC-2002"/>
          <xsd:enumeration value="PDC-2014"/>
          <xsd:enumeration value="PMMI-1993"/>
          <xsd:enumeration value="PMMI-2000"/>
          <xsd:enumeration value="PMMI-2020"/>
          <xsd:enumeration value="PNWER-1994"/>
          <xsd:enumeration value="RVIA-2012"/>
          <xsd:enumeration value="RVIA-2015"/>
          <xsd:enumeration value="RVIA-2020"/>
          <xsd:enumeration value="SBEA-NSBU-2004"/>
          <xsd:enumeration value="SCA-2004"/>
          <xsd:enumeration value="SDIBI-1999"/>
          <xsd:enumeration value="SDIBI-2003"/>
          <xsd:enumeration value="SEMA-2011"/>
          <xsd:enumeration value="SEMA-2014"/>
          <xsd:enumeration value="SEMA-2020"/>
          <xsd:enumeration value="SFSA-2004"/>
          <xsd:enumeration value="SIIA-1994"/>
          <xsd:enumeration value="SIIA-1995"/>
          <xsd:enumeration value="SIIA-1999"/>
          <xsd:enumeration value="STDC-TS-1998"/>
          <xsd:enumeration value="TMA-BT-2016"/>
          <xsd:enumeration value="TMA-BT-2022"/>
          <xsd:enumeration value="UCEEF-2016"/>
          <xsd:enumeration value="UCEEF-2022"/>
          <xsd:enumeration value="UEC-IECE-CSUSB-2021"/>
          <xsd:enumeration value="UHSC-USCIPP-2010"/>
          <xsd:enumeration value="UNPA-2020"/>
          <xsd:enumeration value="USTA-2011"/>
          <xsd:enumeration value="USTBC-2002"/>
          <xsd:enumeration value="UTC-2012"/>
          <xsd:enumeration value="VEDP-1994"/>
          <xsd:enumeration value="VEDP-1998"/>
          <xsd:enumeration value="VWTO-1998"/>
          <xsd:enumeration value="WAA-2022"/>
          <xsd:enumeration value="WIA-2022"/>
          <xsd:enumeration value="WMMA-2008"/>
          <xsd:enumeration value="WNCREDC-2004"/>
          <xsd:enumeration value="WRRC-UMC-2005"/>
          <xsd:enumeration value="WSDOC-2014"/>
          <xsd:enumeration value="WSTPC-2002"/>
          <xsd:enumeration value="WTC-Az-1994"/>
          <xsd:enumeration value="WTC-B-N-2012"/>
          <xsd:enumeration value="WTC-LA-LB-2001"/>
          <xsd:enumeration value="WTC-Mt-2001"/>
          <xsd:enumeration value="WTC-NC-1996"/>
          <xsd:enumeration value="WTC-Pitt-1997"/>
          <xsd:enumeration value="WTC-SD-1999"/>
          <xsd:enumeration value="WTC-SD-2002"/>
          <xsd:enumeration value="WTC-SD-2010"/>
          <xsd:enumeration value="WTC-UT-2021"/>
          <xsd:enumeration value="WVDO-1994"/>
        </xsd:restriction>
      </xsd:simpleType>
    </xsd:element>
    <xsd:element name="Document_x0020_Type" ma:index="1" nillable="true" ma:displayName="Document format" ma:format="Dropdown" ma:internalName="Document_x0020_Type">
      <xsd:simpleType>
        <xsd:restriction base="dms:Choice">
          <xsd:enumeration value="Agenda"/>
          <xsd:enumeration value="Agreement, Success &amp; Other"/>
          <xsd:enumeration value="Announcement"/>
          <xsd:enumeration value="Appendix or Attachment"/>
          <xsd:enumeration value="Application"/>
          <xsd:enumeration value="Article"/>
          <xsd:enumeration value="Briefing Paper"/>
          <xsd:enumeration value="Chart, Diagram, or Workflow"/>
          <xsd:enumeration value="Concurrence Record"/>
          <xsd:enumeration value="Dashboard/Data Visualization"/>
          <xsd:enumeration value="Database"/>
          <xsd:enumeration value="Decision Memo"/>
          <xsd:enumeration value="Digital Media"/>
          <xsd:enumeration value="Email"/>
          <xsd:enumeration value="Flyer/Info Sheet"/>
          <xsd:enumeration value="Form"/>
          <xsd:enumeration value="Graphic Not Data Vis"/>
          <xsd:enumeration value="Image or Caption"/>
          <xsd:enumeration value="Letter"/>
          <xsd:enumeration value="List"/>
          <xsd:enumeration value="Map"/>
          <xsd:enumeration value="Memo"/>
          <xsd:enumeration value="Message Not Email"/>
          <xsd:enumeration value="Minutes"/>
          <xsd:enumeration value="Notes"/>
          <xsd:enumeration value="Notice"/>
          <xsd:enumeration value="Presentation"/>
          <xsd:enumeration value="Press Release"/>
          <xsd:enumeration value="Proposal"/>
          <xsd:enumeration value="Report or Paper"/>
          <xsd:enumeration value="Schedule Request"/>
          <xsd:enumeration value="Social Media Post"/>
          <xsd:enumeration value="Speech"/>
          <xsd:enumeration value="Spreadsheet"/>
          <xsd:enumeration value="Success Story"/>
          <xsd:enumeration value="Survey"/>
          <xsd:enumeration value="Table"/>
          <xsd:enumeration value="Talking Points"/>
          <xsd:enumeration value="Template"/>
          <xsd:enumeration value="Website"/>
          <xsd:enumeration value="Other"/>
        </xsd:restriction>
      </xsd:simpleType>
    </xsd:element>
    <xsd:element name="Theme_x0020_MDCP" ma:index="2" nillable="true" ma:displayName="Theme MDCP" ma:format="Dropdown" ma:indexed="true" ma:internalName="Theme_x0020_MDCP">
      <xsd:simpleType>
        <xsd:restriction base="dms:Choice">
          <xsd:enumeration value="Award: Announcement"/>
          <xsd:enumeration value="Award: Processing"/>
          <xsd:enumeration value="Award: Other"/>
          <xsd:enumeration value="Competition: Application evaluation"/>
          <xsd:enumeration value="Competition: Application"/>
          <xsd:enumeration value="Competition: Debrief"/>
          <xsd:enumeration value="Competition: Eligibility"/>
          <xsd:enumeration value="Competition: Application resources - Notice"/>
          <xsd:enumeration value="Competition: Other"/>
          <xsd:enumeration value="Grants mgt: DOC - NOAA - NIST"/>
          <xsd:enumeration value="Grants mgt: Legal-OGC-FALD"/>
          <xsd:enumeration value="Grants mgt: Other"/>
          <xsd:enumeration value="Outreach n Justification to Congress-ITA-others"/>
          <xsd:enumeration value="Outreach: Industry Groups"/>
          <xsd:enumeration value="Outreach: Success stories"/>
          <xsd:enumeration value="Outreach: Other"/>
          <xsd:enumeration value="Performance: Post-award-period"/>
          <xsd:enumeration value="Performance: Reports (PPR)"/>
          <xsd:enumeration value="Performance: Other"/>
          <xsd:enumeration value="Pgm mgt: Acknowledgment of ITA--emblem"/>
          <xsd:enumeration value="Pgm mgt: ITA Budget"/>
          <xsd:enumeration value="Pgm mgt: CRM-Salesforce"/>
          <xsd:enumeration value="Pgm mgt: Legal-OGC-OCCIC/Legislative"/>
          <xsd:enumeration value="Pgm mgt: Objectives-Vision/Other"/>
          <xsd:enumeration value="Pgm mgt: Orientation"/>
          <xsd:enumeration value="Pgm mgt: Teams"/>
          <xsd:enumeration value="Pgm mgt: Other"/>
          <xsd:enumeration value="Project Work: Admin funds/ Op plan"/>
          <xsd:enumeration value="Project Work: Other"/>
          <xsd:enumeration value="Web n Digital: Trade.gov archive"/>
          <xsd:enumeration value="Web n Digital: SharePoint archive"/>
          <xsd:enumeration value="Web n Digital: Other"/>
          <xsd:enumeration value="Other"/>
        </xsd:restriction>
      </xsd:simpleType>
    </xsd:element>
    <xsd:element name="FYear" ma:index="3" nillable="true" ma:displayName="FYear" ma:description="Federal fiscal year to which this document pertains" ma:format="Dropdown" ma:internalName="FYear" ma:readOnly="false">
      <xsd:simpleType>
        <xsd:restriction base="dms:Choice">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enumeration value="2031"/>
          <xsd:enumeration value="2032"/>
          <xsd:enumeration value="2033"/>
          <xsd:enumeration value="2034"/>
        </xsd:restriction>
      </xsd:simpleType>
    </xsd:element>
    <xsd:element name="Archive_x0020_After" ma:index="5" nillable="true" ma:displayName="Archive After" ma:format="Dropdown" ma:internalName="Archive_x0020_After" ma:readOnly="fals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enumeration value="2031"/>
          <xsd:enumeration value="2032"/>
          <xsd:enumeration value="2033"/>
          <xsd:enumeration value="2034"/>
        </xsd:restriction>
      </xsd:simpleType>
    </xsd:element>
    <xsd:element name="Other" ma:index="11" nillable="true" ma:displayName="Other" ma:default="Other" ma:description="Indexed to Theme MDCP" ma:format="Dropdown" ma:hidden="true" ma:internalName="Other" ma:readOnly="false">
      <xsd:simpleType>
        <xsd:union memberTypes="dms:Text">
          <xsd:simpleType>
            <xsd:restriction base="dms:Choice">
              <xsd:enumeration value="Other"/>
            </xsd:restriction>
          </xsd:simpleType>
        </xsd:union>
      </xsd:simpleType>
    </xsd:element>
    <xsd:element name="SeoMetaDescription" ma:index="20" nillable="true" ma:displayName="Meta Description" ma:description="Meta Description is a site column created by the Publishing feature. Internet search engines may display this description in search results pages." ma:hidden="true" ma:internalName="SeoMetaDescription" ma:readOnly="false">
      <xsd:simpleType>
        <xsd:restriction base="dms:Text"/>
      </xsd:simpleType>
    </xsd:element>
    <xsd:element name="SeoKeywords" ma:index="21" nillable="true" ma:displayName="Meta Keywords" ma:description="Meta Keywords" ma:hidden="true" ma:internalName="SeoKeywords" ma:readOnly="false">
      <xsd:simpleType>
        <xsd:restriction base="dms:Text"/>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Tags" ma:index="27" nillable="true" ma:displayName="Tags" ma:hidden="true" ma:internalName="MediaServiceAutoTags"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hidden="true" ma:internalName="MediaServiceOCR" ma:readOnly="true">
      <xsd:simpleType>
        <xsd:restriction base="dms:Note"/>
      </xsd:simpleType>
    </xsd:element>
    <xsd:element name="MediaServiceDateTaken" ma:index="31" nillable="true" ma:displayName="MediaServiceDateTaken" ma:hidden="true" ma:internalName="MediaServiceDateTaken" ma:readOnly="true">
      <xsd:simpleType>
        <xsd:restriction base="dms:Text"/>
      </xsd:simpleType>
    </xsd:element>
    <xsd:element name="MediaServiceLocation" ma:index="32" nillable="true" ma:displayName="Location" ma:hidden="true" ma:internalName="MediaServiceLocation"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element name="MediaLengthInSeconds" ma:index="3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l83da4592f4e4682917dde46d1ac9195" ma:index="14" nillable="true" ma:taxonomy="true" ma:internalName="l83da4592f4e4682917dde46d1ac9195" ma:taxonomyFieldName="Industries" ma:displayName="Industries" ma:readOnly="false" ma:default="" ma:fieldId="{583da459-2f4e-4682-917d-de46d1ac9195}" ma:taxonomyMulti="true" ma:sspId="2198087a-4a77-43f0-9fac-89b26a29d80d" ma:termSetId="f7917274-5459-4358-bdfd-d70cf55058b3" ma:anchorId="00000000-0000-0000-0000-000000000000" ma:open="false" ma:isKeyword="false">
      <xsd:complexType>
        <xsd:sequence>
          <xsd:element ref="pc:Terms" minOccurs="0" maxOccurs="1"/>
        </xsd:sequence>
      </xsd:complexType>
    </xsd:element>
    <xsd:element name="i023e77ad6384e3aa17307f5e85270ec" ma:index="15" nillable="true" ma:taxonomy="true" ma:internalName="i023e77ad6384e3aa17307f5e85270ec" ma:taxonomyFieldName="Countries" ma:displayName="Countries" ma:readOnly="false" ma:default="" ma:fieldId="{2023e77a-d638-4e3a-a173-07f5e85270ec}" ma:taxonomyMulti="true" ma:sspId="2198087a-4a77-43f0-9fac-89b26a29d80d" ma:termSetId="283386b7-8d7b-40e6-9ff4-f57c145241dd"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c17ef63e-8ce9-45e0-ba90-9ed2d08be5f1}" ma:internalName="TaxCatchAll" ma:readOnly="false" ma:showField="CatchAllData" ma:web="61a8b8d2-0303-48fb-b34f-ecfa9cc260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1a8b8d2-0303-48fb-b34f-ecfa9cc26065" elementFormDefault="qualified">
    <xsd:import namespace="http://schemas.microsoft.com/office/2006/documentManagement/types"/>
    <xsd:import namespace="http://schemas.microsoft.com/office/infopath/2007/PartnerControls"/>
    <xsd:element name="SharedWithUsers" ma:index="23" nillable="true" ma:displayName="Shared With"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ACDC2E-198F-4F96-A120-9E81D7DD418F}">
  <ds:schemaRefs>
    <ds:schemaRef ds:uri="http://schemas.microsoft.com/office/2006/metadata/longProperties"/>
  </ds:schemaRefs>
</ds:datastoreItem>
</file>

<file path=customXml/itemProps2.xml><?xml version="1.0" encoding="utf-8"?>
<ds:datastoreItem xmlns:ds="http://schemas.openxmlformats.org/officeDocument/2006/customXml" ds:itemID="{1F2945E9-DF21-4E46-94D8-870E70687ACA}">
  <ds:schemaRefs>
    <ds:schemaRef ds:uri="http://schemas.microsoft.com/office/2006/metadata/properties"/>
    <ds:schemaRef ds:uri="http://schemas.microsoft.com/office/infopath/2007/PartnerControls"/>
    <ds:schemaRef ds:uri="00161d04-2ebf-4e19-861d-2e1423fb7010"/>
    <ds:schemaRef ds:uri="http://schemas.microsoft.com/sharepoint/v3"/>
    <ds:schemaRef ds:uri="bad8f381-7b47-4c72-89d0-cf630b727035"/>
  </ds:schemaRefs>
</ds:datastoreItem>
</file>

<file path=customXml/itemProps3.xml><?xml version="1.0" encoding="utf-8"?>
<ds:datastoreItem xmlns:ds="http://schemas.openxmlformats.org/officeDocument/2006/customXml" ds:itemID="{A0BFB35C-46A2-429A-BE18-2DDB081F8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161d04-2ebf-4e19-861d-2e1423fb7010"/>
    <ds:schemaRef ds:uri="http://schemas.microsoft.com/sharepoint/v3"/>
    <ds:schemaRef ds:uri="bad8f381-7b47-4c72-89d0-cf630b727035"/>
    <ds:schemaRef ds:uri="61a8b8d2-0303-48fb-b34f-ecfa9cc260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F5274E4-D21A-4322-851E-35F4265FF0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Activity Calculations</vt:lpstr>
      <vt:lpstr>Personnel</vt:lpstr>
      <vt:lpstr>Fringe Benefits</vt:lpstr>
      <vt:lpstr>Period Budget</vt:lpstr>
      <vt:lpstr>424A-online</vt:lpstr>
      <vt:lpstr>424-online</vt:lpstr>
      <vt:lpstr>'Activity Calculations'!Print_Titles</vt:lpstr>
      <vt:lpstr>'Period Budget'!Print_Titles</vt:lpstr>
      <vt:lpstr>Personnel!Print_Titles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Examples of various budget worksheets and forms for MDCP application</dc:title>
  <dc:subject/>
  <dc:creator>hessb</dc:creator>
  <cp:keywords/>
  <dc:description/>
  <cp:lastModifiedBy>John Miller (Federal)</cp:lastModifiedBy>
  <cp:revision/>
  <dcterms:created xsi:type="dcterms:W3CDTF">2005-08-09T18:31:13Z</dcterms:created>
  <dcterms:modified xsi:type="dcterms:W3CDTF">2024-02-02T13:34:28Z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0x0101004D73E0E465B30944969BF5E84A2DBEB2</vt:lpwstr>
  </property>
  <property fmtid="{D5CDD505-2E9C-101B-9397-08002B2CF9AE}" pid="3" name="Document Type">
    <vt:lpwstr>;#Spreadsheet;#</vt:lpwstr>
  </property>
  <property fmtid="{D5CDD505-2E9C-101B-9397-08002B2CF9AE}" pid="4" name="Theme MDCP">
    <vt:lpwstr>Competition: Application</vt:lpwstr>
  </property>
  <property fmtid="{D5CDD505-2E9C-101B-9397-08002B2CF9AE}" pid="5" name="FYear">
    <vt:lpwstr>2021</vt:lpwstr>
  </property>
  <property fmtid="{D5CDD505-2E9C-101B-9397-08002B2CF9AE}" pid="6" name="Archive After">
    <vt:lpwstr>2029</vt:lpwstr>
  </property>
  <property fmtid="{D5CDD505-2E9C-101B-9397-08002B2CF9AE}" pid="7" name="Countries">
    <vt:lpwstr/>
  </property>
  <property fmtid="{D5CDD505-2E9C-101B-9397-08002B2CF9AE}" pid="8" name="Industries">
    <vt:lpwstr/>
  </property>
  <property fmtid="{D5CDD505-2E9C-101B-9397-08002B2CF9AE}" pid="9" name="MediaServiceImageTags">
    <vt:lpwstr/>
  </property>
</Properties>
</file>