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D:\TERP\$ NTTO Work Files\website files\"/>
    </mc:Choice>
  </mc:AlternateContent>
  <xr:revisionPtr revIDLastSave="0" documentId="8_{FE484865-68AE-4D9A-9050-D73E103952C0}" xr6:coauthVersionLast="47" xr6:coauthVersionMax="47" xr10:uidLastSave="{00000000-0000-0000-0000-000000000000}"/>
  <bookViews>
    <workbookView xWindow="-108" yWindow="-108" windowWidth="23256" windowHeight="12576" tabRatio="813" xr2:uid="{00000000-000D-0000-FFFF-FFFF00000000}"/>
  </bookViews>
  <sheets>
    <sheet name="New Presentation" sheetId="11" r:id="rId1"/>
    <sheet name="TIMELINE Business vs Personal" sheetId="12" r:id="rId2"/>
    <sheet name="TIMELINE Health-Medical-Worker" sheetId="13" r:id="rId3"/>
    <sheet name="TIMELINE with Other-Other" sheetId="14" r:id="rId4"/>
    <sheet name="Old Presentation" sheetId="3" r:id="rId5"/>
  </sheets>
  <definedNames>
    <definedName name="_xlnm.Print_Area" localSheetId="0">'New Presentation'!$A$1:$Q$21</definedName>
    <definedName name="_xlnm.Print_Area" localSheetId="1">'TIMELINE Business vs Personal'!$A$1:$K$45</definedName>
    <definedName name="_xlnm.Print_Area" localSheetId="2">'TIMELINE Health-Medical-Worker'!$A$1:$I$57</definedName>
    <definedName name="_xlnm.Print_Area" localSheetId="3">'TIMELINE with Other-Other'!$A$1:$K$48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1" l="1"/>
  <c r="T5" i="11"/>
  <c r="U5" i="11"/>
  <c r="C42" i="14"/>
  <c r="D42" i="14"/>
  <c r="E42" i="14"/>
  <c r="F42" i="14"/>
  <c r="G42" i="14"/>
  <c r="H42" i="14"/>
  <c r="I42" i="14"/>
  <c r="J42" i="14"/>
  <c r="K42" i="14"/>
  <c r="C43" i="14"/>
  <c r="D43" i="14"/>
  <c r="E43" i="14"/>
  <c r="F43" i="14"/>
  <c r="G43" i="14"/>
  <c r="H43" i="14"/>
  <c r="I43" i="14"/>
  <c r="J43" i="14"/>
  <c r="K43" i="14"/>
  <c r="B43" i="14"/>
  <c r="C36" i="14"/>
  <c r="D36" i="14"/>
  <c r="E36" i="14"/>
  <c r="F36" i="14"/>
  <c r="G36" i="14"/>
  <c r="H36" i="14"/>
  <c r="I36" i="14"/>
  <c r="J36" i="14"/>
  <c r="K36" i="14"/>
  <c r="C37" i="14"/>
  <c r="D37" i="14"/>
  <c r="E37" i="14"/>
  <c r="F37" i="14"/>
  <c r="G37" i="14"/>
  <c r="H37" i="14"/>
  <c r="I37" i="14"/>
  <c r="J37" i="14"/>
  <c r="K37" i="14"/>
  <c r="B37" i="14"/>
  <c r="B42" i="14"/>
  <c r="B36" i="14"/>
  <c r="C21" i="14"/>
  <c r="D21" i="14"/>
  <c r="E21" i="14"/>
  <c r="F21" i="14"/>
  <c r="G21" i="14"/>
  <c r="H21" i="14"/>
  <c r="I21" i="14"/>
  <c r="J21" i="14"/>
  <c r="K21" i="14"/>
  <c r="C22" i="14"/>
  <c r="D22" i="14"/>
  <c r="E22" i="14"/>
  <c r="F22" i="14"/>
  <c r="G22" i="14"/>
  <c r="H22" i="14"/>
  <c r="I22" i="14"/>
  <c r="J22" i="14"/>
  <c r="K22" i="14"/>
  <c r="B22" i="14"/>
  <c r="B21" i="14"/>
  <c r="C15" i="14"/>
  <c r="D15" i="14"/>
  <c r="E15" i="14"/>
  <c r="F15" i="14"/>
  <c r="G15" i="14"/>
  <c r="H15" i="14"/>
  <c r="I15" i="14"/>
  <c r="J15" i="14"/>
  <c r="K15" i="14"/>
  <c r="C16" i="14"/>
  <c r="D16" i="14"/>
  <c r="E16" i="14"/>
  <c r="F16" i="14"/>
  <c r="G16" i="14"/>
  <c r="H16" i="14"/>
  <c r="I16" i="14"/>
  <c r="J16" i="14"/>
  <c r="K16" i="14"/>
  <c r="B16" i="14"/>
  <c r="B15" i="14"/>
  <c r="K45" i="14"/>
  <c r="J45" i="14"/>
  <c r="I45" i="14"/>
  <c r="H45" i="14"/>
  <c r="G45" i="14"/>
  <c r="F45" i="14"/>
  <c r="E45" i="14"/>
  <c r="D45" i="14"/>
  <c r="C45" i="14"/>
  <c r="C46" i="14" s="1"/>
  <c r="K39" i="14"/>
  <c r="J39" i="14"/>
  <c r="I39" i="14"/>
  <c r="H39" i="14"/>
  <c r="G39" i="14"/>
  <c r="F39" i="14"/>
  <c r="E39" i="14"/>
  <c r="D39" i="14"/>
  <c r="C39" i="14"/>
  <c r="C40" i="14" s="1"/>
  <c r="K33" i="14"/>
  <c r="J33" i="14"/>
  <c r="I33" i="14"/>
  <c r="H33" i="14"/>
  <c r="G33" i="14"/>
  <c r="F33" i="14"/>
  <c r="E33" i="14"/>
  <c r="D33" i="14"/>
  <c r="C33" i="14"/>
  <c r="C34" i="14" s="1"/>
  <c r="K30" i="14"/>
  <c r="J30" i="14"/>
  <c r="I30" i="14"/>
  <c r="H30" i="14"/>
  <c r="G30" i="14"/>
  <c r="F30" i="14"/>
  <c r="E30" i="14"/>
  <c r="D30" i="14"/>
  <c r="C30" i="14"/>
  <c r="C31" i="14" s="1"/>
  <c r="D27" i="14"/>
  <c r="C27" i="14"/>
  <c r="C28" i="14" s="1"/>
  <c r="K24" i="14"/>
  <c r="J24" i="14"/>
  <c r="I24" i="14"/>
  <c r="H24" i="14"/>
  <c r="G24" i="14"/>
  <c r="F24" i="14"/>
  <c r="E24" i="14"/>
  <c r="D24" i="14"/>
  <c r="C24" i="14"/>
  <c r="C25" i="14" s="1"/>
  <c r="K18" i="14"/>
  <c r="J18" i="14"/>
  <c r="I18" i="14"/>
  <c r="H18" i="14"/>
  <c r="G18" i="14"/>
  <c r="F18" i="14"/>
  <c r="E18" i="14"/>
  <c r="D18" i="14"/>
  <c r="C18" i="14"/>
  <c r="C19" i="14" s="1"/>
  <c r="K12" i="14"/>
  <c r="J12" i="14"/>
  <c r="I12" i="14"/>
  <c r="H12" i="14"/>
  <c r="G12" i="14"/>
  <c r="F12" i="14"/>
  <c r="E12" i="14"/>
  <c r="D12" i="14"/>
  <c r="C12" i="14"/>
  <c r="C13" i="14" s="1"/>
  <c r="K9" i="14"/>
  <c r="J9" i="14"/>
  <c r="I9" i="14"/>
  <c r="H9" i="14"/>
  <c r="G9" i="14"/>
  <c r="F9" i="14"/>
  <c r="E9" i="14"/>
  <c r="D9" i="14"/>
  <c r="C9" i="14"/>
  <c r="C10" i="14" s="1"/>
  <c r="G6" i="14"/>
  <c r="F6" i="14"/>
  <c r="E6" i="14"/>
  <c r="D6" i="14"/>
  <c r="C6" i="14"/>
  <c r="BL2" i="3"/>
  <c r="BL3" i="3"/>
  <c r="BL4" i="3"/>
  <c r="BL5" i="3"/>
  <c r="BL10" i="3"/>
  <c r="BL11" i="3"/>
  <c r="BL13" i="3"/>
  <c r="BL14" i="3"/>
  <c r="BL17" i="3"/>
  <c r="BL18" i="3"/>
  <c r="BL19" i="3"/>
  <c r="BL20" i="3"/>
  <c r="BL25" i="3"/>
  <c r="BL26" i="3"/>
  <c r="BL28" i="3"/>
  <c r="BL29" i="3"/>
  <c r="BL32" i="3"/>
  <c r="K9" i="13"/>
  <c r="K12" i="13"/>
  <c r="K15" i="13"/>
  <c r="K18" i="13"/>
  <c r="K21" i="13"/>
  <c r="K24" i="13"/>
  <c r="K30" i="13"/>
  <c r="K33" i="13"/>
  <c r="K36" i="13"/>
  <c r="K39" i="13"/>
  <c r="K42" i="13"/>
  <c r="K45" i="13"/>
  <c r="K9" i="12"/>
  <c r="K12" i="12"/>
  <c r="K15" i="12"/>
  <c r="K18" i="12"/>
  <c r="K24" i="12"/>
  <c r="K27" i="12"/>
  <c r="K30" i="12"/>
  <c r="K33" i="12"/>
  <c r="Y5" i="11"/>
  <c r="Y17" i="11"/>
  <c r="Y18" i="11"/>
  <c r="Y20" i="11"/>
  <c r="Y21" i="11"/>
  <c r="Y27" i="11"/>
  <c r="Y39" i="11"/>
  <c r="Y40" i="11"/>
  <c r="Y42" i="11"/>
  <c r="Y43" i="11"/>
  <c r="Y47" i="11"/>
  <c r="J9" i="13"/>
  <c r="K10" i="13" s="1"/>
  <c r="J12" i="13"/>
  <c r="K13" i="13" s="1"/>
  <c r="J15" i="13"/>
  <c r="K16" i="13" s="1"/>
  <c r="J18" i="13"/>
  <c r="K19" i="13" s="1"/>
  <c r="J21" i="13"/>
  <c r="K22" i="13" s="1"/>
  <c r="J24" i="13"/>
  <c r="K25" i="13" s="1"/>
  <c r="J30" i="13"/>
  <c r="K31" i="13" s="1"/>
  <c r="J33" i="13"/>
  <c r="K34" i="13" s="1"/>
  <c r="J36" i="13"/>
  <c r="K37" i="13" s="1"/>
  <c r="J39" i="13"/>
  <c r="K40" i="13" s="1"/>
  <c r="J42" i="13"/>
  <c r="K43" i="13" s="1"/>
  <c r="J45" i="13"/>
  <c r="K46" i="13" s="1"/>
  <c r="J9" i="12"/>
  <c r="K10" i="12" s="1"/>
  <c r="J12" i="12"/>
  <c r="K13" i="12" s="1"/>
  <c r="J15" i="12"/>
  <c r="K16" i="12" s="1"/>
  <c r="J18" i="12"/>
  <c r="K19" i="12" s="1"/>
  <c r="J24" i="12"/>
  <c r="K25" i="12" s="1"/>
  <c r="J27" i="12"/>
  <c r="K28" i="12" s="1"/>
  <c r="J30" i="12"/>
  <c r="K31" i="12" s="1"/>
  <c r="J33" i="12"/>
  <c r="K34" i="12" s="1"/>
  <c r="BK2" i="3"/>
  <c r="BK3" i="3"/>
  <c r="BK4" i="3"/>
  <c r="BK5" i="3"/>
  <c r="BL9" i="3" s="1"/>
  <c r="BK10" i="3"/>
  <c r="BK11" i="3"/>
  <c r="BK17" i="3"/>
  <c r="BK18" i="3"/>
  <c r="BK19" i="3"/>
  <c r="BK20" i="3"/>
  <c r="BL24" i="3" s="1"/>
  <c r="BK25" i="3"/>
  <c r="BK26" i="3"/>
  <c r="BK29" i="3"/>
  <c r="X5" i="11"/>
  <c r="X17" i="11"/>
  <c r="X18" i="11"/>
  <c r="X27" i="11"/>
  <c r="X39" i="11"/>
  <c r="X40" i="11"/>
  <c r="X42" i="11"/>
  <c r="X43" i="11"/>
  <c r="I9" i="13"/>
  <c r="J10" i="13" s="1"/>
  <c r="I12" i="13"/>
  <c r="J13" i="13" s="1"/>
  <c r="I15" i="13"/>
  <c r="J16" i="13" s="1"/>
  <c r="I18" i="13"/>
  <c r="J19" i="13" s="1"/>
  <c r="I21" i="13"/>
  <c r="J22" i="13" s="1"/>
  <c r="I24" i="13"/>
  <c r="J25" i="13" s="1"/>
  <c r="I30" i="13"/>
  <c r="J31" i="13" s="1"/>
  <c r="I33" i="13"/>
  <c r="J34" i="13" s="1"/>
  <c r="I36" i="13"/>
  <c r="J37" i="13" s="1"/>
  <c r="I39" i="13"/>
  <c r="J40" i="13" s="1"/>
  <c r="I42" i="13"/>
  <c r="J43" i="13" s="1"/>
  <c r="I45" i="13"/>
  <c r="J46" i="13" s="1"/>
  <c r="Y38" i="11" l="1"/>
  <c r="J27" i="14"/>
  <c r="K27" i="14"/>
  <c r="K27" i="13"/>
  <c r="K21" i="12"/>
  <c r="Y16" i="11"/>
  <c r="J6" i="14"/>
  <c r="K6" i="14"/>
  <c r="K6" i="13"/>
  <c r="K6" i="12"/>
  <c r="C48" i="14"/>
  <c r="C7" i="14"/>
  <c r="D48" i="14"/>
  <c r="D7" i="14"/>
  <c r="E7" i="14"/>
  <c r="F7" i="14"/>
  <c r="G7" i="14"/>
  <c r="J48" i="14"/>
  <c r="K48" i="14"/>
  <c r="K7" i="14"/>
  <c r="D10" i="14"/>
  <c r="E10" i="14"/>
  <c r="F10" i="14"/>
  <c r="G10" i="14"/>
  <c r="H10" i="14"/>
  <c r="I10" i="14"/>
  <c r="J10" i="14"/>
  <c r="K10" i="14"/>
  <c r="D13" i="14"/>
  <c r="E13" i="14"/>
  <c r="F13" i="14"/>
  <c r="G13" i="14"/>
  <c r="H13" i="14"/>
  <c r="I13" i="14"/>
  <c r="J13" i="14"/>
  <c r="K13" i="14"/>
  <c r="D19" i="14"/>
  <c r="E19" i="14"/>
  <c r="F19" i="14"/>
  <c r="G19" i="14"/>
  <c r="H19" i="14"/>
  <c r="I19" i="14"/>
  <c r="J19" i="14"/>
  <c r="K19" i="14"/>
  <c r="D25" i="14"/>
  <c r="E25" i="14"/>
  <c r="F25" i="14"/>
  <c r="G25" i="14"/>
  <c r="H25" i="14"/>
  <c r="I25" i="14"/>
  <c r="J25" i="14"/>
  <c r="K25" i="14"/>
  <c r="D28" i="14"/>
  <c r="K28" i="14"/>
  <c r="D31" i="14"/>
  <c r="E31" i="14"/>
  <c r="F31" i="14"/>
  <c r="G31" i="14"/>
  <c r="H31" i="14"/>
  <c r="I31" i="14"/>
  <c r="J31" i="14"/>
  <c r="K31" i="14"/>
  <c r="D34" i="14"/>
  <c r="E34" i="14"/>
  <c r="F34" i="14"/>
  <c r="G34" i="14"/>
  <c r="H34" i="14"/>
  <c r="I34" i="14"/>
  <c r="J34" i="14"/>
  <c r="K34" i="14"/>
  <c r="D40" i="14"/>
  <c r="E40" i="14"/>
  <c r="F40" i="14"/>
  <c r="G40" i="14"/>
  <c r="H40" i="14"/>
  <c r="I40" i="14"/>
  <c r="J40" i="14"/>
  <c r="K40" i="14"/>
  <c r="D46" i="14"/>
  <c r="E46" i="14"/>
  <c r="F46" i="14"/>
  <c r="G46" i="14"/>
  <c r="H46" i="14"/>
  <c r="I46" i="14"/>
  <c r="J46" i="14"/>
  <c r="K46" i="14"/>
  <c r="J27" i="13"/>
  <c r="J21" i="12"/>
  <c r="J6" i="13"/>
  <c r="J6" i="12"/>
  <c r="X21" i="11"/>
  <c r="BK28" i="3"/>
  <c r="BK13" i="3"/>
  <c r="BK32" i="3"/>
  <c r="BL34" i="3" s="1"/>
  <c r="BK14" i="3"/>
  <c r="X47" i="11"/>
  <c r="Y48" i="11" s="1"/>
  <c r="X20" i="11"/>
  <c r="I9" i="12"/>
  <c r="J10" i="12" s="1"/>
  <c r="I12" i="12"/>
  <c r="J13" i="12" s="1"/>
  <c r="I15" i="12"/>
  <c r="J16" i="12" s="1"/>
  <c r="I18" i="12"/>
  <c r="J19" i="12" s="1"/>
  <c r="I24" i="12"/>
  <c r="J25" i="12" s="1"/>
  <c r="I27" i="12"/>
  <c r="J28" i="12" s="1"/>
  <c r="I30" i="12"/>
  <c r="J31" i="12" s="1"/>
  <c r="I33" i="12"/>
  <c r="J34" i="12" s="1"/>
  <c r="BJ2" i="3"/>
  <c r="BJ3" i="3"/>
  <c r="BJ4" i="3"/>
  <c r="BJ5" i="3"/>
  <c r="BK9" i="3" s="1"/>
  <c r="BJ10" i="3"/>
  <c r="BJ11" i="3"/>
  <c r="BJ17" i="3"/>
  <c r="BJ18" i="3"/>
  <c r="BJ19" i="3"/>
  <c r="BJ20" i="3"/>
  <c r="BK24" i="3" s="1"/>
  <c r="BJ25" i="3"/>
  <c r="BJ26" i="3"/>
  <c r="W5" i="11"/>
  <c r="W17" i="11"/>
  <c r="W18" i="11"/>
  <c r="W27" i="11"/>
  <c r="W39" i="11"/>
  <c r="W40" i="11"/>
  <c r="I27" i="13" l="1"/>
  <c r="I27" i="14"/>
  <c r="K22" i="12"/>
  <c r="K28" i="13"/>
  <c r="X16" i="11"/>
  <c r="I6" i="14"/>
  <c r="K7" i="12"/>
  <c r="K36" i="12"/>
  <c r="K7" i="13"/>
  <c r="K48" i="13"/>
  <c r="J28" i="13"/>
  <c r="J36" i="12"/>
  <c r="J48" i="13"/>
  <c r="X38" i="11"/>
  <c r="W43" i="11"/>
  <c r="W42" i="11"/>
  <c r="I6" i="12"/>
  <c r="J7" i="12" s="1"/>
  <c r="I6" i="13"/>
  <c r="W47" i="11"/>
  <c r="X48" i="11" s="1"/>
  <c r="W21" i="11"/>
  <c r="W20" i="11"/>
  <c r="I21" i="12"/>
  <c r="J22" i="12" s="1"/>
  <c r="BJ28" i="3"/>
  <c r="BJ29" i="3"/>
  <c r="BJ13" i="3"/>
  <c r="BJ32" i="3"/>
  <c r="BK34" i="3" s="1"/>
  <c r="BJ14" i="3"/>
  <c r="J28" i="14" l="1"/>
  <c r="I48" i="14"/>
  <c r="J7" i="14"/>
  <c r="I48" i="13"/>
  <c r="J7" i="13"/>
  <c r="I36" i="12"/>
  <c r="B5" i="11"/>
  <c r="C5" i="11"/>
  <c r="D5" i="11"/>
  <c r="E5" i="11"/>
  <c r="F5" i="11"/>
  <c r="G5" i="11"/>
  <c r="H5" i="11"/>
  <c r="I5" i="11"/>
  <c r="J5" i="11"/>
  <c r="K5" i="11"/>
  <c r="L5" i="11"/>
  <c r="M5" i="11"/>
  <c r="N5" i="11"/>
  <c r="O5" i="11"/>
  <c r="P5" i="11"/>
  <c r="Q5" i="11"/>
  <c r="R5" i="11"/>
  <c r="V5" i="11"/>
  <c r="W16" i="11" l="1"/>
  <c r="H6" i="14"/>
  <c r="AH25" i="3"/>
  <c r="AI25" i="3"/>
  <c r="AH26" i="3"/>
  <c r="AI26" i="3"/>
  <c r="H7" i="14" l="1"/>
  <c r="I7" i="14"/>
  <c r="BI2" i="3"/>
  <c r="BI3" i="3"/>
  <c r="BI4" i="3"/>
  <c r="BI5" i="3"/>
  <c r="BJ9" i="3" s="1"/>
  <c r="BI10" i="3"/>
  <c r="BI11" i="3"/>
  <c r="BI17" i="3"/>
  <c r="BI18" i="3"/>
  <c r="BI19" i="3"/>
  <c r="BI20" i="3"/>
  <c r="BJ24" i="3" s="1"/>
  <c r="BI25" i="3"/>
  <c r="BI26" i="3"/>
  <c r="BI28" i="3" l="1"/>
  <c r="BI32" i="3"/>
  <c r="BJ34" i="3" s="1"/>
  <c r="BI14" i="3"/>
  <c r="BI13" i="3"/>
  <c r="BI29" i="3"/>
  <c r="H9" i="13"/>
  <c r="I10" i="13" s="1"/>
  <c r="H12" i="13"/>
  <c r="I13" i="13" s="1"/>
  <c r="H15" i="13"/>
  <c r="I16" i="13" s="1"/>
  <c r="H18" i="13"/>
  <c r="I19" i="13" s="1"/>
  <c r="H21" i="13"/>
  <c r="I22" i="13" s="1"/>
  <c r="H24" i="13"/>
  <c r="I25" i="13" s="1"/>
  <c r="H30" i="13"/>
  <c r="I31" i="13" s="1"/>
  <c r="H33" i="13"/>
  <c r="I34" i="13" s="1"/>
  <c r="H36" i="13"/>
  <c r="I37" i="13" s="1"/>
  <c r="H39" i="13"/>
  <c r="I40" i="13" s="1"/>
  <c r="H42" i="13"/>
  <c r="I43" i="13" s="1"/>
  <c r="H45" i="13"/>
  <c r="I46" i="13" s="1"/>
  <c r="H9" i="12"/>
  <c r="I10" i="12" s="1"/>
  <c r="H12" i="12"/>
  <c r="I13" i="12" s="1"/>
  <c r="H15" i="12"/>
  <c r="I16" i="12" s="1"/>
  <c r="H18" i="12"/>
  <c r="I19" i="12" s="1"/>
  <c r="H24" i="12"/>
  <c r="I25" i="12" s="1"/>
  <c r="H27" i="12"/>
  <c r="I28" i="12" s="1"/>
  <c r="H30" i="12"/>
  <c r="I31" i="12" s="1"/>
  <c r="H33" i="12"/>
  <c r="I34" i="12" s="1"/>
  <c r="V17" i="11"/>
  <c r="V18" i="11"/>
  <c r="V27" i="11"/>
  <c r="H27" i="14" s="1"/>
  <c r="V39" i="11"/>
  <c r="V40" i="11"/>
  <c r="I28" i="14" l="1"/>
  <c r="H48" i="14"/>
  <c r="H21" i="12"/>
  <c r="I22" i="12" s="1"/>
  <c r="W38" i="11"/>
  <c r="V47" i="11"/>
  <c r="W48" i="11" s="1"/>
  <c r="V42" i="11"/>
  <c r="H27" i="13"/>
  <c r="I28" i="13" s="1"/>
  <c r="V21" i="11"/>
  <c r="V20" i="11"/>
  <c r="H6" i="12"/>
  <c r="I7" i="12" s="1"/>
  <c r="H6" i="13"/>
  <c r="I7" i="13" s="1"/>
  <c r="V43" i="11"/>
  <c r="H48" i="13" l="1"/>
  <c r="H36" i="12"/>
  <c r="BH2" i="3"/>
  <c r="BH3" i="3"/>
  <c r="BH4" i="3"/>
  <c r="BH5" i="3"/>
  <c r="BI9" i="3" s="1"/>
  <c r="BH10" i="3"/>
  <c r="BH11" i="3"/>
  <c r="BH17" i="3"/>
  <c r="BH18" i="3"/>
  <c r="BH19" i="3"/>
  <c r="BH20" i="3"/>
  <c r="BI24" i="3" s="1"/>
  <c r="BH25" i="3"/>
  <c r="BH26" i="3"/>
  <c r="BH28" i="3" l="1"/>
  <c r="BH29" i="3"/>
  <c r="BH13" i="3"/>
  <c r="BH32" i="3"/>
  <c r="BI34" i="3" s="1"/>
  <c r="BH14" i="3"/>
  <c r="G9" i="13"/>
  <c r="H10" i="13" s="1"/>
  <c r="G12" i="13"/>
  <c r="H13" i="13" s="1"/>
  <c r="G15" i="13"/>
  <c r="H16" i="13" s="1"/>
  <c r="G18" i="13"/>
  <c r="H19" i="13" s="1"/>
  <c r="G21" i="13"/>
  <c r="H22" i="13" s="1"/>
  <c r="G24" i="13"/>
  <c r="H25" i="13" s="1"/>
  <c r="G30" i="13"/>
  <c r="H31" i="13" s="1"/>
  <c r="G33" i="13"/>
  <c r="H34" i="13" s="1"/>
  <c r="G36" i="13"/>
  <c r="H37" i="13" s="1"/>
  <c r="G39" i="13"/>
  <c r="H40" i="13" s="1"/>
  <c r="G42" i="13"/>
  <c r="H43" i="13" s="1"/>
  <c r="G45" i="13"/>
  <c r="H46" i="13" s="1"/>
  <c r="G9" i="12"/>
  <c r="H10" i="12" s="1"/>
  <c r="G12" i="12"/>
  <c r="H13" i="12" s="1"/>
  <c r="G15" i="12"/>
  <c r="H16" i="12" s="1"/>
  <c r="G18" i="12"/>
  <c r="H19" i="12" s="1"/>
  <c r="G24" i="12"/>
  <c r="H25" i="12" s="1"/>
  <c r="G27" i="12"/>
  <c r="H28" i="12" s="1"/>
  <c r="G30" i="12"/>
  <c r="H31" i="12" s="1"/>
  <c r="G33" i="12"/>
  <c r="H34" i="12" s="1"/>
  <c r="U17" i="11"/>
  <c r="U18" i="11"/>
  <c r="U27" i="11"/>
  <c r="U39" i="11"/>
  <c r="U40" i="11"/>
  <c r="V38" i="11" l="1"/>
  <c r="G27" i="14"/>
  <c r="G6" i="12"/>
  <c r="H7" i="12" s="1"/>
  <c r="V16" i="11"/>
  <c r="U20" i="11"/>
  <c r="U47" i="11"/>
  <c r="V48" i="11" s="1"/>
  <c r="G6" i="13"/>
  <c r="H7" i="13" s="1"/>
  <c r="U21" i="11"/>
  <c r="U16" i="11"/>
  <c r="G21" i="12"/>
  <c r="H22" i="12" s="1"/>
  <c r="U43" i="11"/>
  <c r="G27" i="13"/>
  <c r="H28" i="13" s="1"/>
  <c r="U42" i="11"/>
  <c r="BG19" i="3"/>
  <c r="BF19" i="3"/>
  <c r="BE19" i="3"/>
  <c r="BD19" i="3"/>
  <c r="BC19" i="3"/>
  <c r="BB19" i="3"/>
  <c r="BA19" i="3"/>
  <c r="AZ19" i="3"/>
  <c r="BG18" i="3"/>
  <c r="BF18" i="3"/>
  <c r="BE18" i="3"/>
  <c r="BD18" i="3"/>
  <c r="BC18" i="3"/>
  <c r="BB18" i="3"/>
  <c r="BA18" i="3"/>
  <c r="AZ18" i="3"/>
  <c r="BG17" i="3"/>
  <c r="BF17" i="3"/>
  <c r="BE17" i="3"/>
  <c r="BD17" i="3"/>
  <c r="BC17" i="3"/>
  <c r="BB17" i="3"/>
  <c r="BA17" i="3"/>
  <c r="AZ17" i="3"/>
  <c r="AY18" i="3"/>
  <c r="AY19" i="3"/>
  <c r="AY17" i="3"/>
  <c r="AZ2" i="3"/>
  <c r="BA2" i="3"/>
  <c r="BB2" i="3"/>
  <c r="BC2" i="3"/>
  <c r="BD2" i="3"/>
  <c r="BE2" i="3"/>
  <c r="BF2" i="3"/>
  <c r="BG2" i="3"/>
  <c r="AZ3" i="3"/>
  <c r="BA3" i="3"/>
  <c r="BB3" i="3"/>
  <c r="BC3" i="3"/>
  <c r="BD3" i="3"/>
  <c r="BE3" i="3"/>
  <c r="BF3" i="3"/>
  <c r="BG3" i="3"/>
  <c r="AZ4" i="3"/>
  <c r="BA4" i="3"/>
  <c r="BB4" i="3"/>
  <c r="BC4" i="3"/>
  <c r="BD4" i="3"/>
  <c r="BE4" i="3"/>
  <c r="BF4" i="3"/>
  <c r="BG4" i="3"/>
  <c r="AY3" i="3"/>
  <c r="AY4" i="3"/>
  <c r="AY2" i="3"/>
  <c r="G48" i="14" l="1"/>
  <c r="H28" i="14"/>
  <c r="G48" i="13"/>
  <c r="G36" i="12"/>
  <c r="BG5" i="3"/>
  <c r="BH9" i="3" s="1"/>
  <c r="BG10" i="3"/>
  <c r="BG11" i="3"/>
  <c r="BG20" i="3"/>
  <c r="BH24" i="3" s="1"/>
  <c r="BG26" i="3"/>
  <c r="F9" i="13"/>
  <c r="G10" i="13" s="1"/>
  <c r="F12" i="13"/>
  <c r="G13" i="13" s="1"/>
  <c r="F15" i="13"/>
  <c r="G16" i="13" s="1"/>
  <c r="F18" i="13"/>
  <c r="G19" i="13" s="1"/>
  <c r="F21" i="13"/>
  <c r="G22" i="13" s="1"/>
  <c r="F24" i="13"/>
  <c r="G25" i="13" s="1"/>
  <c r="F30" i="13"/>
  <c r="G31" i="13" s="1"/>
  <c r="F33" i="13"/>
  <c r="G34" i="13" s="1"/>
  <c r="F36" i="13"/>
  <c r="G37" i="13" s="1"/>
  <c r="F39" i="13"/>
  <c r="G40" i="13" s="1"/>
  <c r="F42" i="13"/>
  <c r="G43" i="13" s="1"/>
  <c r="F45" i="13"/>
  <c r="G46" i="13" s="1"/>
  <c r="F9" i="12"/>
  <c r="G10" i="12" s="1"/>
  <c r="F12" i="12"/>
  <c r="G13" i="12" s="1"/>
  <c r="F15" i="12"/>
  <c r="G16" i="12" s="1"/>
  <c r="F18" i="12"/>
  <c r="G19" i="12" s="1"/>
  <c r="F24" i="12"/>
  <c r="G25" i="12" s="1"/>
  <c r="F27" i="12"/>
  <c r="G28" i="12" s="1"/>
  <c r="F30" i="12"/>
  <c r="G31" i="12" s="1"/>
  <c r="F33" i="12"/>
  <c r="G34" i="12" s="1"/>
  <c r="T40" i="11"/>
  <c r="T39" i="11"/>
  <c r="T27" i="11"/>
  <c r="F27" i="14" s="1"/>
  <c r="T18" i="11"/>
  <c r="T17" i="11"/>
  <c r="F48" i="14" l="1"/>
  <c r="G28" i="14"/>
  <c r="T42" i="11"/>
  <c r="U38" i="11"/>
  <c r="F6" i="12"/>
  <c r="G7" i="12" s="1"/>
  <c r="T47" i="11"/>
  <c r="U48" i="11" s="1"/>
  <c r="BG25" i="3"/>
  <c r="BG32" i="3"/>
  <c r="BH34" i="3" s="1"/>
  <c r="F27" i="13"/>
  <c r="G28" i="13" s="1"/>
  <c r="F21" i="12"/>
  <c r="F6" i="13"/>
  <c r="G7" i="13" s="1"/>
  <c r="BG28" i="3"/>
  <c r="BG13" i="3"/>
  <c r="BG29" i="3"/>
  <c r="BG14" i="3"/>
  <c r="T43" i="11"/>
  <c r="T21" i="11"/>
  <c r="T20" i="11"/>
  <c r="P27" i="11"/>
  <c r="Q27" i="11"/>
  <c r="R27" i="11"/>
  <c r="S27" i="11"/>
  <c r="T38" i="11" l="1"/>
  <c r="E27" i="14"/>
  <c r="F36" i="12"/>
  <c r="G22" i="12"/>
  <c r="F48" i="13"/>
  <c r="E48" i="14" l="1"/>
  <c r="E28" i="14"/>
  <c r="F28" i="14"/>
  <c r="BF5" i="3"/>
  <c r="BF10" i="3"/>
  <c r="BF11" i="3"/>
  <c r="BF20" i="3"/>
  <c r="BF25" i="3"/>
  <c r="BF26" i="3"/>
  <c r="E9" i="13"/>
  <c r="F10" i="13" s="1"/>
  <c r="E12" i="13"/>
  <c r="F13" i="13" s="1"/>
  <c r="E15" i="13"/>
  <c r="F16" i="13" s="1"/>
  <c r="E18" i="13"/>
  <c r="F19" i="13" s="1"/>
  <c r="E21" i="13"/>
  <c r="F22" i="13" s="1"/>
  <c r="E24" i="13"/>
  <c r="F25" i="13" s="1"/>
  <c r="E30" i="13"/>
  <c r="F31" i="13" s="1"/>
  <c r="E33" i="13"/>
  <c r="F34" i="13" s="1"/>
  <c r="E36" i="13"/>
  <c r="F37" i="13" s="1"/>
  <c r="E39" i="13"/>
  <c r="F40" i="13" s="1"/>
  <c r="E42" i="13"/>
  <c r="F43" i="13" s="1"/>
  <c r="E45" i="13"/>
  <c r="F46" i="13" s="1"/>
  <c r="E9" i="12"/>
  <c r="F10" i="12" s="1"/>
  <c r="E12" i="12"/>
  <c r="F13" i="12" s="1"/>
  <c r="E15" i="12"/>
  <c r="F16" i="12" s="1"/>
  <c r="E18" i="12"/>
  <c r="F19" i="12" s="1"/>
  <c r="E24" i="12"/>
  <c r="F25" i="12" s="1"/>
  <c r="E27" i="12"/>
  <c r="F28" i="12" s="1"/>
  <c r="E30" i="12"/>
  <c r="F31" i="12" s="1"/>
  <c r="E33" i="12"/>
  <c r="F34" i="12" s="1"/>
  <c r="T16" i="11"/>
  <c r="S17" i="11"/>
  <c r="S18" i="11"/>
  <c r="S43" i="11"/>
  <c r="S39" i="11"/>
  <c r="S40" i="11"/>
  <c r="BF28" i="3" l="1"/>
  <c r="BG24" i="3"/>
  <c r="BF14" i="3"/>
  <c r="BG9" i="3"/>
  <c r="BF13" i="3"/>
  <c r="E27" i="13"/>
  <c r="F28" i="13" s="1"/>
  <c r="E21" i="12"/>
  <c r="F22" i="12" s="1"/>
  <c r="E6" i="12"/>
  <c r="F7" i="12" s="1"/>
  <c r="E6" i="13"/>
  <c r="F7" i="13" s="1"/>
  <c r="BF32" i="3"/>
  <c r="BG34" i="3" s="1"/>
  <c r="BF29" i="3"/>
  <c r="S21" i="11"/>
  <c r="S20" i="11"/>
  <c r="S47" i="11"/>
  <c r="T48" i="11" s="1"/>
  <c r="S42" i="11"/>
  <c r="BB5" i="3"/>
  <c r="BC5" i="3"/>
  <c r="BD5" i="3"/>
  <c r="E48" i="13" l="1"/>
  <c r="E36" i="12"/>
  <c r="S38" i="11"/>
  <c r="C42" i="13" l="1"/>
  <c r="D42" i="13"/>
  <c r="E43" i="13" s="1"/>
  <c r="C39" i="13"/>
  <c r="D39" i="13"/>
  <c r="E40" i="13" s="1"/>
  <c r="C36" i="13"/>
  <c r="D36" i="13"/>
  <c r="E37" i="13" s="1"/>
  <c r="C33" i="13"/>
  <c r="D33" i="13"/>
  <c r="E34" i="13" s="1"/>
  <c r="C30" i="13"/>
  <c r="D30" i="13"/>
  <c r="E31" i="13" s="1"/>
  <c r="C21" i="13"/>
  <c r="D21" i="13"/>
  <c r="E22" i="13" s="1"/>
  <c r="C18" i="13"/>
  <c r="D18" i="13"/>
  <c r="E19" i="13" s="1"/>
  <c r="C15" i="13"/>
  <c r="D15" i="13"/>
  <c r="E16" i="13" s="1"/>
  <c r="C12" i="13"/>
  <c r="D12" i="13"/>
  <c r="E13" i="13" s="1"/>
  <c r="D37" i="13" l="1"/>
  <c r="C19" i="13"/>
  <c r="D43" i="13"/>
  <c r="C40" i="13"/>
  <c r="D34" i="13"/>
  <c r="D40" i="13"/>
  <c r="C31" i="13"/>
  <c r="C34" i="13"/>
  <c r="D16" i="13"/>
  <c r="C37" i="13"/>
  <c r="C43" i="13"/>
  <c r="D31" i="13"/>
  <c r="C13" i="13"/>
  <c r="C16" i="13"/>
  <c r="D19" i="13"/>
  <c r="D13" i="13"/>
  <c r="C22" i="13"/>
  <c r="D22" i="13"/>
  <c r="D45" i="13"/>
  <c r="E46" i="13" s="1"/>
  <c r="C45" i="13"/>
  <c r="D24" i="13"/>
  <c r="E25" i="13" s="1"/>
  <c r="C24" i="13"/>
  <c r="D9" i="13"/>
  <c r="E10" i="13" s="1"/>
  <c r="C9" i="13"/>
  <c r="C10" i="13" l="1"/>
  <c r="D10" i="13"/>
  <c r="C25" i="13"/>
  <c r="C46" i="13"/>
  <c r="D46" i="13"/>
  <c r="D25" i="13"/>
  <c r="BE5" i="3"/>
  <c r="BF9" i="3" s="1"/>
  <c r="BE10" i="3"/>
  <c r="BE11" i="3"/>
  <c r="BE20" i="3"/>
  <c r="BF24" i="3" s="1"/>
  <c r="BE25" i="3"/>
  <c r="BE26" i="3"/>
  <c r="D9" i="12"/>
  <c r="E10" i="12" s="1"/>
  <c r="D12" i="12"/>
  <c r="E13" i="12" s="1"/>
  <c r="D15" i="12"/>
  <c r="E16" i="12" s="1"/>
  <c r="D18" i="12"/>
  <c r="E19" i="12" s="1"/>
  <c r="D24" i="12"/>
  <c r="E25" i="12" s="1"/>
  <c r="D27" i="12"/>
  <c r="E28" i="12" s="1"/>
  <c r="D30" i="12"/>
  <c r="E31" i="12" s="1"/>
  <c r="D33" i="12"/>
  <c r="E34" i="12" s="1"/>
  <c r="S16" i="11"/>
  <c r="R17" i="11"/>
  <c r="R18" i="11"/>
  <c r="D27" i="13"/>
  <c r="E28" i="13" s="1"/>
  <c r="R39" i="11"/>
  <c r="R40" i="11"/>
  <c r="D6" i="12" l="1"/>
  <c r="E7" i="12" s="1"/>
  <c r="D6" i="13"/>
  <c r="E7" i="13" s="1"/>
  <c r="R42" i="11"/>
  <c r="D21" i="12"/>
  <c r="E22" i="12" s="1"/>
  <c r="BE13" i="3"/>
  <c r="BE28" i="3"/>
  <c r="BE32" i="3"/>
  <c r="BF34" i="3" s="1"/>
  <c r="BE29" i="3"/>
  <c r="BE14" i="3"/>
  <c r="R43" i="11"/>
  <c r="R47" i="11"/>
  <c r="S48" i="11" s="1"/>
  <c r="R20" i="11"/>
  <c r="R21" i="11"/>
  <c r="BD20" i="3"/>
  <c r="BE24" i="3" s="1"/>
  <c r="BD10" i="3"/>
  <c r="AX17" i="3"/>
  <c r="AW17" i="3"/>
  <c r="AV17" i="3"/>
  <c r="AU17" i="3"/>
  <c r="AT17" i="3"/>
  <c r="AS17" i="3"/>
  <c r="AR17" i="3"/>
  <c r="AQ17" i="3"/>
  <c r="AP17" i="3"/>
  <c r="AO17" i="3"/>
  <c r="AX2" i="3"/>
  <c r="AW2" i="3"/>
  <c r="AV2" i="3"/>
  <c r="AU2" i="3"/>
  <c r="AT2" i="3"/>
  <c r="AS2" i="3"/>
  <c r="AR2" i="3"/>
  <c r="AQ2" i="3"/>
  <c r="AP2" i="3"/>
  <c r="AO2" i="3"/>
  <c r="C9" i="12"/>
  <c r="D10" i="12" s="1"/>
  <c r="C12" i="12"/>
  <c r="D13" i="12" s="1"/>
  <c r="C15" i="12"/>
  <c r="D16" i="12" s="1"/>
  <c r="C18" i="12"/>
  <c r="D19" i="12" s="1"/>
  <c r="C24" i="12"/>
  <c r="D25" i="12" s="1"/>
  <c r="C27" i="12"/>
  <c r="D28" i="12" s="1"/>
  <c r="C30" i="12"/>
  <c r="D31" i="12" s="1"/>
  <c r="C33" i="12"/>
  <c r="D34" i="12" s="1"/>
  <c r="Q17" i="11"/>
  <c r="Q18" i="11"/>
  <c r="Q39" i="11"/>
  <c r="Q40" i="11"/>
  <c r="BD14" i="3"/>
  <c r="BD11" i="3"/>
  <c r="BD25" i="3"/>
  <c r="BD26" i="3"/>
  <c r="D48" i="13" l="1"/>
  <c r="Q43" i="11"/>
  <c r="C27" i="13"/>
  <c r="C6" i="12"/>
  <c r="D7" i="12" s="1"/>
  <c r="C6" i="13"/>
  <c r="D36" i="12"/>
  <c r="BE9" i="3"/>
  <c r="R38" i="11"/>
  <c r="R16" i="11"/>
  <c r="BD32" i="3"/>
  <c r="BE34" i="3" s="1"/>
  <c r="BD13" i="3"/>
  <c r="Q47" i="11"/>
  <c r="R48" i="11" s="1"/>
  <c r="Q20" i="11"/>
  <c r="Q42" i="11"/>
  <c r="C21" i="12"/>
  <c r="Q21" i="11"/>
  <c r="BD28" i="3"/>
  <c r="BD29" i="3"/>
  <c r="D28" i="13" l="1"/>
  <c r="C48" i="13"/>
  <c r="D7" i="13"/>
  <c r="C36" i="12"/>
  <c r="D22" i="12"/>
  <c r="C31" i="12"/>
  <c r="C28" i="12"/>
  <c r="C34" i="12"/>
  <c r="C25" i="12"/>
  <c r="C16" i="12"/>
  <c r="C13" i="12"/>
  <c r="C19" i="12"/>
  <c r="C10" i="12"/>
  <c r="P40" i="11" l="1"/>
  <c r="O40" i="11"/>
  <c r="N40" i="11"/>
  <c r="M40" i="11"/>
  <c r="L40" i="11"/>
  <c r="K40" i="11"/>
  <c r="J40" i="11"/>
  <c r="I40" i="11"/>
  <c r="H40" i="11"/>
  <c r="G40" i="11"/>
  <c r="F40" i="11"/>
  <c r="E40" i="11"/>
  <c r="D40" i="11"/>
  <c r="C40" i="11"/>
  <c r="P39" i="11"/>
  <c r="O39" i="11"/>
  <c r="N39" i="11"/>
  <c r="M39" i="11"/>
  <c r="L39" i="11"/>
  <c r="K39" i="11"/>
  <c r="J39" i="11"/>
  <c r="I39" i="11"/>
  <c r="H39" i="11"/>
  <c r="G39" i="11"/>
  <c r="F39" i="11"/>
  <c r="E39" i="11"/>
  <c r="D39" i="11"/>
  <c r="C39" i="11"/>
  <c r="C27" i="11"/>
  <c r="C43" i="11" s="1"/>
  <c r="D27" i="11"/>
  <c r="E27" i="11"/>
  <c r="E43" i="11" s="1"/>
  <c r="F27" i="11"/>
  <c r="F43" i="11" s="1"/>
  <c r="G27" i="11"/>
  <c r="G43" i="11" s="1"/>
  <c r="H27" i="11"/>
  <c r="H43" i="11" s="1"/>
  <c r="I27" i="11"/>
  <c r="J27" i="11"/>
  <c r="K27" i="11"/>
  <c r="L27" i="11"/>
  <c r="M27" i="11"/>
  <c r="N27" i="11"/>
  <c r="O27" i="11"/>
  <c r="B27" i="11"/>
  <c r="B43" i="11" s="1"/>
  <c r="D18" i="11"/>
  <c r="E18" i="11"/>
  <c r="F18" i="11"/>
  <c r="G18" i="11"/>
  <c r="H18" i="11"/>
  <c r="I18" i="11"/>
  <c r="J18" i="11"/>
  <c r="K18" i="11"/>
  <c r="L18" i="11"/>
  <c r="M18" i="11"/>
  <c r="N18" i="11"/>
  <c r="O18" i="11"/>
  <c r="P18" i="11"/>
  <c r="C18" i="11"/>
  <c r="C17" i="11"/>
  <c r="D17" i="11"/>
  <c r="E17" i="11"/>
  <c r="F17" i="11"/>
  <c r="G17" i="11"/>
  <c r="H17" i="11"/>
  <c r="I17" i="11"/>
  <c r="J17" i="11"/>
  <c r="K17" i="11"/>
  <c r="L17" i="11"/>
  <c r="M17" i="11"/>
  <c r="N17" i="11"/>
  <c r="O17" i="11"/>
  <c r="P17" i="11"/>
  <c r="E21" i="11"/>
  <c r="G21" i="11"/>
  <c r="K21" i="11"/>
  <c r="B21" i="11"/>
  <c r="C28" i="13" l="1"/>
  <c r="C7" i="13"/>
  <c r="H16" i="11"/>
  <c r="D16" i="11"/>
  <c r="D38" i="11"/>
  <c r="I21" i="11"/>
  <c r="P42" i="11"/>
  <c r="L21" i="11"/>
  <c r="O43" i="11"/>
  <c r="K43" i="11"/>
  <c r="O21" i="11"/>
  <c r="N43" i="11"/>
  <c r="J43" i="11"/>
  <c r="N16" i="11"/>
  <c r="J21" i="11"/>
  <c r="F16" i="11"/>
  <c r="M42" i="11"/>
  <c r="I43" i="11"/>
  <c r="L43" i="11"/>
  <c r="H42" i="11"/>
  <c r="M21" i="11"/>
  <c r="P43" i="11"/>
  <c r="Q38" i="11"/>
  <c r="P16" i="11"/>
  <c r="Q16" i="11"/>
  <c r="C47" i="11"/>
  <c r="J38" i="11"/>
  <c r="M20" i="11"/>
  <c r="B47" i="11"/>
  <c r="I47" i="11"/>
  <c r="O42" i="11"/>
  <c r="G42" i="11"/>
  <c r="F38" i="11"/>
  <c r="N42" i="11"/>
  <c r="F42" i="11"/>
  <c r="E42" i="11"/>
  <c r="L47" i="11"/>
  <c r="L20" i="11"/>
  <c r="D20" i="11"/>
  <c r="N38" i="11"/>
  <c r="K20" i="11"/>
  <c r="M43" i="11"/>
  <c r="K47" i="11"/>
  <c r="N21" i="11"/>
  <c r="B20" i="11"/>
  <c r="I20" i="11"/>
  <c r="J47" i="11"/>
  <c r="C38" i="11"/>
  <c r="K38" i="11"/>
  <c r="L38" i="11"/>
  <c r="E20" i="11"/>
  <c r="P47" i="11"/>
  <c r="E38" i="11"/>
  <c r="C42" i="11"/>
  <c r="D21" i="11"/>
  <c r="O47" i="11"/>
  <c r="D42" i="11"/>
  <c r="L42" i="11"/>
  <c r="M16" i="11"/>
  <c r="N47" i="11"/>
  <c r="F47" i="11"/>
  <c r="G38" i="11"/>
  <c r="O38" i="11"/>
  <c r="L16" i="11"/>
  <c r="O20" i="11"/>
  <c r="G20" i="11"/>
  <c r="M47" i="11"/>
  <c r="E47" i="11"/>
  <c r="H38" i="11"/>
  <c r="P38" i="11"/>
  <c r="K42" i="11"/>
  <c r="J42" i="11"/>
  <c r="N20" i="11"/>
  <c r="F20" i="11"/>
  <c r="D47" i="11"/>
  <c r="I38" i="11"/>
  <c r="B42" i="11"/>
  <c r="I42" i="11"/>
  <c r="D43" i="11"/>
  <c r="M38" i="11"/>
  <c r="H47" i="11"/>
  <c r="G47" i="11"/>
  <c r="P20" i="11"/>
  <c r="K16" i="11"/>
  <c r="E16" i="11"/>
  <c r="H20" i="11"/>
  <c r="C16" i="11"/>
  <c r="F21" i="11"/>
  <c r="C20" i="11"/>
  <c r="J20" i="11"/>
  <c r="O16" i="11"/>
  <c r="G16" i="11"/>
  <c r="P21" i="11"/>
  <c r="H21" i="11"/>
  <c r="J16" i="11"/>
  <c r="C21" i="11"/>
  <c r="I16" i="11"/>
  <c r="D48" i="11" l="1"/>
  <c r="E48" i="11"/>
  <c r="N48" i="11"/>
  <c r="C22" i="12"/>
  <c r="C48" i="11"/>
  <c r="C7" i="12"/>
  <c r="P48" i="11"/>
  <c r="Q48" i="11"/>
  <c r="J48" i="11"/>
  <c r="K48" i="11"/>
  <c r="M48" i="11"/>
  <c r="G48" i="11"/>
  <c r="H48" i="11"/>
  <c r="L48" i="11"/>
  <c r="O48" i="11"/>
  <c r="I48" i="11"/>
  <c r="F48" i="11"/>
  <c r="BD9" i="3"/>
  <c r="BC10" i="3"/>
  <c r="BC11" i="3"/>
  <c r="BC20" i="3"/>
  <c r="BD24" i="3" s="1"/>
  <c r="BC25" i="3"/>
  <c r="BC26" i="3"/>
  <c r="BC28" i="3" l="1"/>
  <c r="BC32" i="3"/>
  <c r="BD34" i="3" s="1"/>
  <c r="BC29" i="3"/>
  <c r="BC13" i="3"/>
  <c r="BC14" i="3"/>
  <c r="BB10" i="3" l="1"/>
  <c r="BB11" i="3"/>
  <c r="BB20" i="3"/>
  <c r="BC24" i="3" s="1"/>
  <c r="BB25" i="3"/>
  <c r="BB26" i="3"/>
  <c r="BA5" i="3"/>
  <c r="BA10" i="3"/>
  <c r="BA11" i="3"/>
  <c r="BA20" i="3"/>
  <c r="BA25" i="3"/>
  <c r="BA26" i="3"/>
  <c r="AZ26" i="3"/>
  <c r="AZ25" i="3"/>
  <c r="AZ20" i="3"/>
  <c r="AZ28" i="3" s="1"/>
  <c r="AZ11" i="3"/>
  <c r="AZ10" i="3"/>
  <c r="AZ5" i="3"/>
  <c r="AZ13" i="3" s="1"/>
  <c r="AO20" i="3"/>
  <c r="AO28" i="3" s="1"/>
  <c r="AP20" i="3"/>
  <c r="AP28" i="3" s="1"/>
  <c r="AQ20" i="3"/>
  <c r="AQ28" i="3" s="1"/>
  <c r="AO25" i="3"/>
  <c r="AP25" i="3"/>
  <c r="AQ25" i="3"/>
  <c r="AO26" i="3"/>
  <c r="AP26" i="3"/>
  <c r="AQ26" i="3"/>
  <c r="AO5" i="3"/>
  <c r="AO13" i="3" s="1"/>
  <c r="AO10" i="3"/>
  <c r="AO11" i="3"/>
  <c r="AY5" i="3"/>
  <c r="AY13" i="3" s="1"/>
  <c r="AY10" i="3"/>
  <c r="AY11" i="3"/>
  <c r="AY20" i="3"/>
  <c r="AY28" i="3" s="1"/>
  <c r="AY25" i="3"/>
  <c r="AY26" i="3"/>
  <c r="AX25" i="3"/>
  <c r="AX26" i="3"/>
  <c r="AX20" i="3"/>
  <c r="AX28" i="3" s="1"/>
  <c r="AX10" i="3"/>
  <c r="AX11" i="3"/>
  <c r="AX5" i="3"/>
  <c r="AX14" i="3" s="1"/>
  <c r="AW26" i="3"/>
  <c r="AW25" i="3"/>
  <c r="AW20" i="3"/>
  <c r="AW28" i="3" s="1"/>
  <c r="AW11" i="3"/>
  <c r="AW10" i="3"/>
  <c r="AW5" i="3"/>
  <c r="AW14" i="3" s="1"/>
  <c r="B5" i="3"/>
  <c r="B13" i="3" s="1"/>
  <c r="C5" i="3"/>
  <c r="C13" i="3" s="1"/>
  <c r="D5" i="3"/>
  <c r="D13" i="3" s="1"/>
  <c r="E5" i="3"/>
  <c r="E14" i="3" s="1"/>
  <c r="F5" i="3"/>
  <c r="F13" i="3" s="1"/>
  <c r="G5" i="3"/>
  <c r="G13" i="3" s="1"/>
  <c r="H5" i="3"/>
  <c r="H13" i="3" s="1"/>
  <c r="I5" i="3"/>
  <c r="I13" i="3" s="1"/>
  <c r="J5" i="3"/>
  <c r="J13" i="3" s="1"/>
  <c r="K5" i="3"/>
  <c r="L5" i="3"/>
  <c r="M5" i="3"/>
  <c r="M13" i="3" s="1"/>
  <c r="N5" i="3"/>
  <c r="N13" i="3" s="1"/>
  <c r="O5" i="3"/>
  <c r="O14" i="3" s="1"/>
  <c r="P5" i="3"/>
  <c r="P13" i="3" s="1"/>
  <c r="Q5" i="3"/>
  <c r="Q13" i="3" s="1"/>
  <c r="R5" i="3"/>
  <c r="R13" i="3" s="1"/>
  <c r="S5" i="3"/>
  <c r="T5" i="3"/>
  <c r="T14" i="3" s="1"/>
  <c r="U5" i="3"/>
  <c r="U13" i="3" s="1"/>
  <c r="V5" i="3"/>
  <c r="V13" i="3" s="1"/>
  <c r="W5" i="3"/>
  <c r="W13" i="3" s="1"/>
  <c r="X5" i="3"/>
  <c r="X13" i="3" s="1"/>
  <c r="Y5" i="3"/>
  <c r="Y13" i="3" s="1"/>
  <c r="Z5" i="3"/>
  <c r="Z13" i="3" s="1"/>
  <c r="AA5" i="3"/>
  <c r="AA13" i="3" s="1"/>
  <c r="AB5" i="3"/>
  <c r="AB14" i="3" s="1"/>
  <c r="AC5" i="3"/>
  <c r="AC13" i="3" s="1"/>
  <c r="AD5" i="3"/>
  <c r="AD13" i="3" s="1"/>
  <c r="AE5" i="3"/>
  <c r="AE14" i="3" s="1"/>
  <c r="AF5" i="3"/>
  <c r="AF13" i="3" s="1"/>
  <c r="AG5" i="3"/>
  <c r="AG13" i="3" s="1"/>
  <c r="AH5" i="3"/>
  <c r="AH13" i="3" s="1"/>
  <c r="AI5" i="3"/>
  <c r="AJ5" i="3"/>
  <c r="AK5" i="3"/>
  <c r="AK13" i="3" s="1"/>
  <c r="AL5" i="3"/>
  <c r="AL13" i="3" s="1"/>
  <c r="AM5" i="3"/>
  <c r="AM14" i="3" s="1"/>
  <c r="AN5" i="3"/>
  <c r="AP5" i="3"/>
  <c r="AP13" i="3" s="1"/>
  <c r="AQ5" i="3"/>
  <c r="AQ14" i="3" s="1"/>
  <c r="AR5" i="3"/>
  <c r="AR13" i="3" s="1"/>
  <c r="AS5" i="3"/>
  <c r="AT5" i="3"/>
  <c r="AT13" i="3" s="1"/>
  <c r="AU5" i="3"/>
  <c r="AV5" i="3"/>
  <c r="AV14" i="3" s="1"/>
  <c r="C10"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P10" i="3"/>
  <c r="AQ10" i="3"/>
  <c r="AR10" i="3"/>
  <c r="AS10" i="3"/>
  <c r="AT10" i="3"/>
  <c r="AU10" i="3"/>
  <c r="AV10"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P11" i="3"/>
  <c r="AQ11" i="3"/>
  <c r="AR11" i="3"/>
  <c r="AS11" i="3"/>
  <c r="AT11" i="3"/>
  <c r="AU11" i="3"/>
  <c r="AV11" i="3"/>
  <c r="O13" i="3"/>
  <c r="AE13" i="3"/>
  <c r="G14" i="3"/>
  <c r="AI14" i="3"/>
  <c r="B20" i="3"/>
  <c r="B28" i="3" s="1"/>
  <c r="C20" i="3"/>
  <c r="C28" i="3" s="1"/>
  <c r="D20" i="3"/>
  <c r="D29" i="3" s="1"/>
  <c r="E20" i="3"/>
  <c r="E29" i="3" s="1"/>
  <c r="F20" i="3"/>
  <c r="F29" i="3" s="1"/>
  <c r="G20" i="3"/>
  <c r="G28" i="3" s="1"/>
  <c r="H20" i="3"/>
  <c r="H28" i="3" s="1"/>
  <c r="I20" i="3"/>
  <c r="J20" i="3"/>
  <c r="J29" i="3" s="1"/>
  <c r="K20" i="3"/>
  <c r="K28" i="3" s="1"/>
  <c r="L20" i="3"/>
  <c r="L29" i="3" s="1"/>
  <c r="M20" i="3"/>
  <c r="M29" i="3" s="1"/>
  <c r="N20" i="3"/>
  <c r="O20" i="3"/>
  <c r="O29" i="3" s="1"/>
  <c r="P20" i="3"/>
  <c r="P29" i="3" s="1"/>
  <c r="Q20" i="3"/>
  <c r="R20" i="3"/>
  <c r="R28" i="3" s="1"/>
  <c r="S20" i="3"/>
  <c r="S28" i="3" s="1"/>
  <c r="T20" i="3"/>
  <c r="T29" i="3" s="1"/>
  <c r="U20" i="3"/>
  <c r="U29" i="3" s="1"/>
  <c r="V20" i="3"/>
  <c r="V29" i="3" s="1"/>
  <c r="W20" i="3"/>
  <c r="W29" i="3" s="1"/>
  <c r="X20" i="3"/>
  <c r="X28" i="3" s="1"/>
  <c r="Y20" i="3"/>
  <c r="Y28" i="3" s="1"/>
  <c r="Z20" i="3"/>
  <c r="Z28" i="3" s="1"/>
  <c r="AA20" i="3"/>
  <c r="AA28" i="3" s="1"/>
  <c r="AB20" i="3"/>
  <c r="AB29" i="3" s="1"/>
  <c r="AC20" i="3"/>
  <c r="AC29" i="3" s="1"/>
  <c r="AD20" i="3"/>
  <c r="AE20" i="3"/>
  <c r="AE32" i="3" s="1"/>
  <c r="AF20" i="3"/>
  <c r="AF28" i="3" s="1"/>
  <c r="AG20" i="3"/>
  <c r="AG29" i="3" s="1"/>
  <c r="AH20" i="3"/>
  <c r="AI20" i="3"/>
  <c r="AJ20" i="3"/>
  <c r="AJ29" i="3" s="1"/>
  <c r="AK20" i="3"/>
  <c r="AK29" i="3" s="1"/>
  <c r="AL20" i="3"/>
  <c r="AL29" i="3" s="1"/>
  <c r="AM20" i="3"/>
  <c r="AM28" i="3" s="1"/>
  <c r="AN20" i="3"/>
  <c r="AN28" i="3" s="1"/>
  <c r="AR20" i="3"/>
  <c r="AR28" i="3" s="1"/>
  <c r="AS20" i="3"/>
  <c r="AS29" i="3" s="1"/>
  <c r="AT20" i="3"/>
  <c r="AT28" i="3" s="1"/>
  <c r="AU20" i="3"/>
  <c r="AU29" i="3" s="1"/>
  <c r="AV20" i="3"/>
  <c r="AV29" i="3" s="1"/>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J25" i="3"/>
  <c r="AK25" i="3"/>
  <c r="AL25" i="3"/>
  <c r="AM25" i="3"/>
  <c r="AN25" i="3"/>
  <c r="AR25" i="3"/>
  <c r="AS25" i="3"/>
  <c r="AT25" i="3"/>
  <c r="AU25" i="3"/>
  <c r="AV25"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J26" i="3"/>
  <c r="AK26" i="3"/>
  <c r="AL26" i="3"/>
  <c r="AM26" i="3"/>
  <c r="AN26" i="3"/>
  <c r="AR26" i="3"/>
  <c r="AS26" i="3"/>
  <c r="AT26" i="3"/>
  <c r="AU26" i="3"/>
  <c r="AV26" i="3"/>
  <c r="D28" i="3"/>
  <c r="E13" i="3" l="1"/>
  <c r="AI24" i="3"/>
  <c r="AI29" i="3"/>
  <c r="AI28" i="3"/>
  <c r="AI32" i="3"/>
  <c r="AH24" i="3"/>
  <c r="AH29" i="3"/>
  <c r="AH28" i="3"/>
  <c r="AH32" i="3"/>
  <c r="W32" i="3"/>
  <c r="G29" i="3"/>
  <c r="Z14" i="3"/>
  <c r="R14" i="3"/>
  <c r="AQ29" i="3"/>
  <c r="B14" i="3"/>
  <c r="AA14" i="3"/>
  <c r="W14" i="3"/>
  <c r="C14" i="3"/>
  <c r="AP9" i="3"/>
  <c r="B29" i="3"/>
  <c r="AK14" i="3"/>
  <c r="I9" i="3"/>
  <c r="AN9" i="3"/>
  <c r="AJ9" i="3"/>
  <c r="AP29" i="3"/>
  <c r="BB13" i="3"/>
  <c r="BC9" i="3"/>
  <c r="AW9" i="3"/>
  <c r="S32" i="3"/>
  <c r="AL28" i="3"/>
  <c r="M14" i="3"/>
  <c r="G32" i="3"/>
  <c r="AY29" i="3"/>
  <c r="B32" i="3"/>
  <c r="H29" i="3"/>
  <c r="W28" i="3"/>
  <c r="AR14" i="3"/>
  <c r="AC14" i="3"/>
  <c r="AN32" i="3"/>
  <c r="AE29" i="3"/>
  <c r="X29" i="3"/>
  <c r="AJ28" i="3"/>
  <c r="AU32" i="3"/>
  <c r="O32" i="3"/>
  <c r="AM29" i="3"/>
  <c r="O28" i="3"/>
  <c r="AP14" i="3"/>
  <c r="AG14" i="3"/>
  <c r="I14" i="3"/>
  <c r="AV13" i="3"/>
  <c r="AP32" i="3"/>
  <c r="X32" i="3"/>
  <c r="J32" i="3"/>
  <c r="AU28" i="3"/>
  <c r="AB28" i="3"/>
  <c r="Y14" i="3"/>
  <c r="P14" i="3"/>
  <c r="H14" i="3"/>
  <c r="O9" i="3"/>
  <c r="P28" i="3"/>
  <c r="AN29" i="3"/>
  <c r="AT29" i="3"/>
  <c r="AE28" i="3"/>
  <c r="Q14" i="3"/>
  <c r="AB13" i="3"/>
  <c r="AG28" i="3"/>
  <c r="AG32" i="3"/>
  <c r="BB24" i="3"/>
  <c r="AM32" i="3"/>
  <c r="R32" i="3"/>
  <c r="C32" i="3"/>
  <c r="AF29" i="3"/>
  <c r="C29" i="3"/>
  <c r="V28" i="3"/>
  <c r="Q32" i="3"/>
  <c r="I32" i="3"/>
  <c r="J34" i="3" s="1"/>
  <c r="AO14" i="3"/>
  <c r="AH14" i="3"/>
  <c r="U14" i="3"/>
  <c r="AM9" i="3"/>
  <c r="AI9" i="3"/>
  <c r="AA9" i="3"/>
  <c r="S9" i="3"/>
  <c r="C9" i="3"/>
  <c r="H24" i="3"/>
  <c r="BB9" i="3"/>
  <c r="AS32" i="3"/>
  <c r="L32" i="3"/>
  <c r="BB14" i="3"/>
  <c r="BB28" i="3"/>
  <c r="BB32" i="3"/>
  <c r="BC34" i="3" s="1"/>
  <c r="BB29" i="3"/>
  <c r="AY14" i="3"/>
  <c r="AY32" i="3"/>
  <c r="AO32" i="3"/>
  <c r="Y32" i="3"/>
  <c r="Y29" i="3"/>
  <c r="Q29" i="3"/>
  <c r="I29" i="3"/>
  <c r="AC28" i="3"/>
  <c r="Q28" i="3"/>
  <c r="I28" i="3"/>
  <c r="E28" i="3"/>
  <c r="F24" i="3"/>
  <c r="AD24" i="3"/>
  <c r="N24" i="3"/>
  <c r="X14" i="3"/>
  <c r="AO9" i="3"/>
  <c r="AF32" i="3"/>
  <c r="AG34" i="3" s="1"/>
  <c r="AO24" i="3"/>
  <c r="AS14" i="3"/>
  <c r="AJ14" i="3"/>
  <c r="AF14" i="3"/>
  <c r="K32" i="3"/>
  <c r="AZ9" i="3"/>
  <c r="U28" i="3"/>
  <c r="AV32" i="3"/>
  <c r="T32" i="3"/>
  <c r="P32" i="3"/>
  <c r="H32" i="3"/>
  <c r="AO29" i="3"/>
  <c r="AD29" i="3"/>
  <c r="R29" i="3"/>
  <c r="N29" i="3"/>
  <c r="AK28" i="3"/>
  <c r="T28" i="3"/>
  <c r="L28" i="3"/>
  <c r="F28" i="3"/>
  <c r="AN14" i="3"/>
  <c r="AM13" i="3"/>
  <c r="G9" i="3"/>
  <c r="AX24" i="3"/>
  <c r="AY24" i="3"/>
  <c r="AZ14" i="3"/>
  <c r="AW13" i="3"/>
  <c r="AX13" i="3"/>
  <c r="AB32" i="3"/>
  <c r="K29" i="3"/>
  <c r="L13" i="3"/>
  <c r="AR9" i="3"/>
  <c r="AX32" i="3"/>
  <c r="AJ13" i="3"/>
  <c r="K13" i="3"/>
  <c r="AT9" i="3"/>
  <c r="AW32" i="3"/>
  <c r="M9" i="3"/>
  <c r="K9" i="3"/>
  <c r="AZ29" i="3"/>
  <c r="AA32" i="3"/>
  <c r="N28" i="3"/>
  <c r="AZ24" i="3"/>
  <c r="AV28" i="3"/>
  <c r="AJ32" i="3"/>
  <c r="Z32" i="3"/>
  <c r="D32" i="3"/>
  <c r="S29" i="3"/>
  <c r="AS28" i="3"/>
  <c r="M28" i="3"/>
  <c r="D14" i="3"/>
  <c r="AI13" i="3"/>
  <c r="L14" i="3"/>
  <c r="T13" i="3"/>
  <c r="AY9" i="3"/>
  <c r="AR32" i="3"/>
  <c r="AA29" i="3"/>
  <c r="J24" i="3"/>
  <c r="J28" i="3"/>
  <c r="K14" i="3"/>
  <c r="S13" i="3"/>
  <c r="AV9" i="3"/>
  <c r="AU14" i="3"/>
  <c r="AL9" i="3"/>
  <c r="AL14" i="3"/>
  <c r="AL32" i="3"/>
  <c r="AD14" i="3"/>
  <c r="AD32" i="3"/>
  <c r="AE34" i="3" s="1"/>
  <c r="V14" i="3"/>
  <c r="W9" i="3"/>
  <c r="V32" i="3"/>
  <c r="W34" i="3" s="1"/>
  <c r="N14" i="3"/>
  <c r="N32" i="3"/>
  <c r="F14" i="3"/>
  <c r="F32" i="3"/>
  <c r="AW29" i="3"/>
  <c r="AW24" i="3"/>
  <c r="AX9" i="3"/>
  <c r="AQ32" i="3"/>
  <c r="Z29" i="3"/>
  <c r="AD28" i="3"/>
  <c r="AR29" i="3"/>
  <c r="AR24" i="3"/>
  <c r="S14" i="3"/>
  <c r="J14" i="3"/>
  <c r="AE9" i="3"/>
  <c r="AT14" i="3"/>
  <c r="AT32" i="3"/>
  <c r="AK32" i="3"/>
  <c r="AK34" i="3" s="1"/>
  <c r="AC32" i="3"/>
  <c r="U32" i="3"/>
  <c r="M32" i="3"/>
  <c r="M34" i="3" s="1"/>
  <c r="E32" i="3"/>
  <c r="E9" i="3"/>
  <c r="AN24" i="3"/>
  <c r="AX29" i="3"/>
  <c r="AN13" i="3"/>
  <c r="AH9" i="3"/>
  <c r="AF9" i="3"/>
  <c r="AD9" i="3"/>
  <c r="AB9" i="3"/>
  <c r="Z9" i="3"/>
  <c r="X9" i="3"/>
  <c r="V9" i="3"/>
  <c r="T9" i="3"/>
  <c r="R9" i="3"/>
  <c r="P9" i="3"/>
  <c r="N9" i="3"/>
  <c r="L9" i="3"/>
  <c r="J9" i="3"/>
  <c r="H9" i="3"/>
  <c r="F9" i="3"/>
  <c r="D9" i="3"/>
  <c r="AQ24" i="3"/>
  <c r="AU24" i="3"/>
  <c r="AS24" i="3"/>
  <c r="AM24" i="3"/>
  <c r="AK24" i="3"/>
  <c r="AG24" i="3"/>
  <c r="AA24" i="3"/>
  <c r="Y24" i="3"/>
  <c r="V24" i="3"/>
  <c r="K24" i="3"/>
  <c r="I24" i="3"/>
  <c r="AL24" i="3"/>
  <c r="Z24" i="3"/>
  <c r="X24" i="3"/>
  <c r="R24" i="3"/>
  <c r="P24" i="3"/>
  <c r="L24" i="3"/>
  <c r="G24" i="3"/>
  <c r="E24" i="3"/>
  <c r="C24" i="3"/>
  <c r="AK9" i="3"/>
  <c r="AG9" i="3"/>
  <c r="AC9" i="3"/>
  <c r="Y9" i="3"/>
  <c r="U9" i="3"/>
  <c r="Q9" i="3"/>
  <c r="AF24" i="3"/>
  <c r="AB24" i="3"/>
  <c r="W24" i="3"/>
  <c r="U24" i="3"/>
  <c r="S24" i="3"/>
  <c r="Q24" i="3"/>
  <c r="BA24" i="3"/>
  <c r="BA32" i="3"/>
  <c r="BA28" i="3"/>
  <c r="BA9" i="3"/>
  <c r="AJ24" i="3"/>
  <c r="AE24" i="3"/>
  <c r="AC24" i="3"/>
  <c r="T24" i="3"/>
  <c r="O24" i="3"/>
  <c r="M24" i="3"/>
  <c r="D24" i="3"/>
  <c r="AU9" i="3"/>
  <c r="AS9" i="3"/>
  <c r="AP24" i="3"/>
  <c r="BA29" i="3"/>
  <c r="BA13" i="3"/>
  <c r="BA14" i="3"/>
  <c r="AV24" i="3"/>
  <c r="AT24" i="3"/>
  <c r="AZ32" i="3"/>
  <c r="AQ9" i="3"/>
  <c r="AU13" i="3"/>
  <c r="AS13" i="3"/>
  <c r="AQ13" i="3"/>
  <c r="P34" i="3" l="1"/>
  <c r="T34" i="3"/>
  <c r="AH34" i="3"/>
  <c r="AI34" i="3"/>
  <c r="G34" i="3"/>
  <c r="U34" i="3"/>
  <c r="Z34" i="3"/>
  <c r="D34" i="3"/>
  <c r="Y34" i="3"/>
  <c r="K34" i="3"/>
  <c r="AF34" i="3"/>
  <c r="AM34" i="3"/>
  <c r="AA34" i="3"/>
  <c r="Q34" i="3"/>
  <c r="X34" i="3"/>
  <c r="L34" i="3"/>
  <c r="O34" i="3"/>
  <c r="R34" i="3"/>
  <c r="C34" i="3"/>
  <c r="AP34" i="3"/>
  <c r="AY34" i="3"/>
  <c r="AS34" i="3"/>
  <c r="AW34" i="3"/>
  <c r="AB34" i="3"/>
  <c r="AN34" i="3"/>
  <c r="AL34" i="3"/>
  <c r="S34" i="3"/>
  <c r="AJ34" i="3"/>
  <c r="AO34" i="3"/>
  <c r="AQ34" i="3"/>
  <c r="AD34" i="3"/>
  <c r="AV34" i="3"/>
  <c r="I34" i="3"/>
  <c r="AT34" i="3"/>
  <c r="V34" i="3"/>
  <c r="BB34" i="3"/>
  <c r="F34" i="3"/>
  <c r="E34" i="3"/>
  <c r="AZ34" i="3"/>
  <c r="AR34" i="3"/>
  <c r="AC34" i="3"/>
  <c r="AU34" i="3"/>
  <c r="H34" i="3"/>
  <c r="N34" i="3"/>
  <c r="AX34" i="3"/>
  <c r="BA34" i="3"/>
</calcChain>
</file>

<file path=xl/sharedStrings.xml><?xml version="1.0" encoding="utf-8"?>
<sst xmlns="http://schemas.openxmlformats.org/spreadsheetml/2006/main" count="256" uniqueCount="87">
  <si>
    <t>Exports (Receipts)</t>
  </si>
  <si>
    <t>Total U.S. Goods and Services Exports</t>
  </si>
  <si>
    <t>Exports of Goods</t>
  </si>
  <si>
    <t>Exports of Services</t>
  </si>
  <si>
    <r>
      <t>Total Travel and Tourism-Related Exports</t>
    </r>
    <r>
      <rPr>
        <b/>
        <vertAlign val="superscript"/>
        <sz val="10"/>
        <rFont val="Arial"/>
        <family val="2"/>
      </rPr>
      <t>(1)</t>
    </r>
  </si>
  <si>
    <r>
      <t>Travel (for all purposes including education)</t>
    </r>
    <r>
      <rPr>
        <vertAlign val="superscript"/>
        <sz val="10"/>
        <rFont val="Arial"/>
        <family val="2"/>
      </rPr>
      <t>(2)(3)</t>
    </r>
  </si>
  <si>
    <t xml:space="preserve">    Business</t>
  </si>
  <si>
    <t xml:space="preserve">      Expenditures by border, seasonal, and other short-term workers</t>
  </si>
  <si>
    <t xml:space="preserve">      Other business travel</t>
  </si>
  <si>
    <t xml:space="preserve">    Personal</t>
  </si>
  <si>
    <t xml:space="preserve">      Health related</t>
  </si>
  <si>
    <t xml:space="preserve">      Education related</t>
  </si>
  <si>
    <t xml:space="preserve">      Other personal travel</t>
  </si>
  <si>
    <r>
      <t>Passenger Air Transport</t>
    </r>
    <r>
      <rPr>
        <vertAlign val="superscript"/>
        <sz val="10"/>
        <rFont val="Arial"/>
        <family val="2"/>
      </rPr>
      <t>(4)</t>
    </r>
  </si>
  <si>
    <t>% Change of Total T&amp;T exports (from previous year)</t>
  </si>
  <si>
    <t>-</t>
  </si>
  <si>
    <t>% Change of 'Travel' Receipts</t>
  </si>
  <si>
    <t>% Change of 'Passenger Air Transport' Receipts</t>
  </si>
  <si>
    <t>% of Total U.S. Exports (Goods and Services)</t>
  </si>
  <si>
    <t>% of Total U.S. Services Exports</t>
  </si>
  <si>
    <t>Payments (Imports)</t>
  </si>
  <si>
    <t>Total U.S. Goods and Services Imports</t>
  </si>
  <si>
    <t>Imports of Goods</t>
  </si>
  <si>
    <t>Imports of Services</t>
  </si>
  <si>
    <r>
      <t>Total Travel and Tourism-Related Imports</t>
    </r>
    <r>
      <rPr>
        <b/>
        <vertAlign val="superscript"/>
        <sz val="10"/>
        <rFont val="Arial"/>
        <family val="2"/>
      </rPr>
      <t>(1)</t>
    </r>
  </si>
  <si>
    <t>% Change of Total T&amp;T Imports (from previous year)</t>
  </si>
  <si>
    <t>% Change of 'Travel' Payments</t>
  </si>
  <si>
    <t>% Change of 'Passenger Air Transport' Payments</t>
  </si>
  <si>
    <t>% of Total U.S. Imports (Goods and Services)</t>
  </si>
  <si>
    <t>% of Total U.S. Services Imports</t>
  </si>
  <si>
    <t>Balance of Trade</t>
  </si>
  <si>
    <r>
      <t>Balance of Trade (Surplus/</t>
    </r>
    <r>
      <rPr>
        <b/>
        <sz val="10"/>
        <color indexed="10"/>
        <rFont val="Arial"/>
        <family val="2"/>
      </rPr>
      <t>Deficit</t>
    </r>
    <r>
      <rPr>
        <b/>
        <sz val="10"/>
        <rFont val="Arial"/>
        <family val="2"/>
      </rPr>
      <t>)</t>
    </r>
  </si>
  <si>
    <t>% change in the Balance of Trade Surplus/Deficit</t>
  </si>
  <si>
    <r>
      <rPr>
        <vertAlign val="superscript"/>
        <sz val="10"/>
        <rFont val="Arial"/>
        <family val="2"/>
      </rPr>
      <t>1</t>
    </r>
    <r>
      <rPr>
        <sz val="10"/>
        <rFont val="Arial"/>
        <family val="2"/>
      </rPr>
      <t xml:space="preserve"> Total Travel and Tourism Exports/Imports represents the sum of 'Travel' + 'Passenger Air Transport' exports/imports (what international visitors spent while here + what they spent to get here).</t>
    </r>
  </si>
  <si>
    <r>
      <rPr>
        <vertAlign val="superscript"/>
        <sz val="10"/>
        <rFont val="Arial"/>
        <family val="2"/>
      </rPr>
      <t>2</t>
    </r>
    <r>
      <rPr>
        <sz val="10"/>
        <rFont val="Arial"/>
        <family val="2"/>
      </rPr>
      <t xml:space="preserve">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r>
  </si>
  <si>
    <r>
      <rPr>
        <vertAlign val="superscript"/>
        <sz val="10"/>
        <rFont val="Arial"/>
        <family val="2"/>
      </rPr>
      <t>3</t>
    </r>
    <r>
      <rPr>
        <sz val="10"/>
        <rFont val="Arial"/>
        <family val="2"/>
      </rPr>
      <t xml:space="preserve"> All travel purposes include 1) business travel, including expenditures by border, seasonal, and other short-term workers and 2) personal travel, including health-related and education-related travel, along with spending on day-trips (less than one night).</t>
    </r>
  </si>
  <si>
    <r>
      <rPr>
        <vertAlign val="superscript"/>
        <sz val="10"/>
        <rFont val="Arial"/>
        <family val="2"/>
      </rPr>
      <t>4</t>
    </r>
    <r>
      <rPr>
        <sz val="10"/>
        <rFont val="Arial"/>
        <family val="2"/>
      </rPr>
      <t xml:space="preserve"> Fares received for the transport of nonresidents by U.S. air carriers between the United States and foreign countries and between two foreign points (exports), and the transport of U.S. residents by foreign air carriers between the United States and foreign countries (imports).</t>
    </r>
  </si>
  <si>
    <r>
      <rPr>
        <vertAlign val="superscript"/>
        <sz val="10"/>
        <rFont val="Arial"/>
        <family val="2"/>
      </rPr>
      <t xml:space="preserve">(p) </t>
    </r>
    <r>
      <rPr>
        <sz val="10"/>
        <rFont val="Arial"/>
        <family val="2"/>
      </rPr>
      <t>Preliminary</t>
    </r>
  </si>
  <si>
    <r>
      <rPr>
        <vertAlign val="superscript"/>
        <sz val="10"/>
        <rFont val="Arial"/>
        <family val="2"/>
      </rPr>
      <t>(r)</t>
    </r>
    <r>
      <rPr>
        <sz val="10"/>
        <rFont val="Arial"/>
        <family val="2"/>
      </rPr>
      <t xml:space="preserve"> Revised</t>
    </r>
  </si>
  <si>
    <t>U.S. TRAVEL AND TOURISM BALANCE OF TRADE</t>
  </si>
  <si>
    <t xml:space="preserve">Receipts (Exports) and Payments (Imports) </t>
  </si>
  <si>
    <t>[Millions of U.S. Dollars]</t>
  </si>
  <si>
    <t>Receipts (Exports)</t>
  </si>
  <si>
    <t>% Change</t>
  </si>
  <si>
    <r>
      <t>Travel (for all purposes including education)</t>
    </r>
    <r>
      <rPr>
        <b/>
        <vertAlign val="superscript"/>
        <sz val="10"/>
        <rFont val="Arial"/>
        <family val="2"/>
      </rPr>
      <t>(2)(3)</t>
    </r>
  </si>
  <si>
    <t>Business</t>
  </si>
  <si>
    <t>Personal</t>
  </si>
  <si>
    <r>
      <t>Passenger Air Transport</t>
    </r>
    <r>
      <rPr>
        <b/>
        <vertAlign val="superscript"/>
        <sz val="10"/>
        <rFont val="Arial"/>
        <family val="2"/>
      </rPr>
      <t>(4)</t>
    </r>
  </si>
  <si>
    <t>Trade Surplus</t>
  </si>
  <si>
    <r>
      <rPr>
        <vertAlign val="superscript"/>
        <sz val="8"/>
        <rFont val="Arial"/>
        <family val="2"/>
      </rPr>
      <t>(p)</t>
    </r>
    <r>
      <rPr>
        <sz val="8"/>
        <rFont val="Arial"/>
        <family val="2"/>
      </rPr>
      <t xml:space="preserve"> Preliminary; (r) Revised.</t>
    </r>
  </si>
  <si>
    <r>
      <rPr>
        <vertAlign val="superscript"/>
        <sz val="8"/>
        <rFont val="Arial"/>
        <family val="2"/>
      </rPr>
      <t>1</t>
    </r>
    <r>
      <rPr>
        <sz val="8"/>
        <rFont val="Arial"/>
        <family val="2"/>
      </rPr>
      <t xml:space="preserve"> Total Travel and Tourism Exports/Imports represents the sum of 'Travel' + 'Passenger Air Transport' exports/imports (what international visitors spent while here + what they spent to get here).</t>
    </r>
  </si>
  <si>
    <r>
      <rPr>
        <vertAlign val="superscript"/>
        <sz val="8"/>
        <rFont val="Arial"/>
        <family val="2"/>
      </rPr>
      <t>2</t>
    </r>
    <r>
      <rPr>
        <sz val="8"/>
        <rFont val="Arial"/>
        <family val="2"/>
      </rPr>
      <t xml:space="preserve"> Travel: These accounts cover purchases of goods and services by U.S. persons traveling abroad and by foreign travelers in the United States for business or personal reasons.</t>
    </r>
  </si>
  <si>
    <t xml:space="preserve">              These goods and services include food, lodging, recreation, gifts, entertainment, local transportation in the country of travel, and other items incidental to a foreign visit. </t>
  </si>
  <si>
    <r>
      <rPr>
        <vertAlign val="superscript"/>
        <sz val="8"/>
        <rFont val="Arial"/>
        <family val="2"/>
      </rPr>
      <t>3</t>
    </r>
    <r>
      <rPr>
        <sz val="8"/>
        <rFont val="Arial"/>
        <family val="2"/>
      </rPr>
      <t xml:space="preserve"> All travel purposes include 1) business travel, including expenditures by border, seasonal, and other short-term workers and 2) personal travel, including health-related and</t>
    </r>
  </si>
  <si>
    <t xml:space="preserve">  education-related travel, along with spending on day-trips (less than one night).</t>
  </si>
  <si>
    <r>
      <rPr>
        <vertAlign val="superscript"/>
        <sz val="8"/>
        <rFont val="Arial"/>
        <family val="2"/>
      </rPr>
      <t>4</t>
    </r>
    <r>
      <rPr>
        <sz val="8"/>
        <rFont val="Arial"/>
        <family val="2"/>
      </rPr>
      <t xml:space="preserve"> Fares received for the transport of nonresidents by U.S. air carriers between the United States and foreign countries and between two foreign points (exports), and the transport</t>
    </r>
  </si>
  <si>
    <t xml:space="preserve">  of U.S. residents by foreign air carriers between the United States and foreign countries (imports).</t>
  </si>
  <si>
    <t>Health-Related Tourism</t>
  </si>
  <si>
    <t>Education-Related Tourism</t>
  </si>
  <si>
    <t xml:space="preserve"> Border, Seasonal, and Short-Term Workers</t>
  </si>
  <si>
    <t>Other Business and Other Personal Travel</t>
  </si>
  <si>
    <t>Business Travel</t>
  </si>
  <si>
    <t>Other Business Travel</t>
  </si>
  <si>
    <t>Personal Travel</t>
  </si>
  <si>
    <t>Other Personal Travel</t>
  </si>
  <si>
    <t xml:space="preserve">  Exports of Goods and Services</t>
  </si>
  <si>
    <t xml:space="preserve">    Goods</t>
  </si>
  <si>
    <t xml:space="preserve">    Services</t>
  </si>
  <si>
    <t>U.S. Travel and Tourism</t>
  </si>
  <si>
    <t xml:space="preserve">      Travel</t>
  </si>
  <si>
    <t xml:space="preserve">      Passenger fares</t>
  </si>
  <si>
    <t>% Change of Total T&amp;T Receipts (from previous year)</t>
  </si>
  <si>
    <t>% Change of 'Passenger' Receipts</t>
  </si>
  <si>
    <t xml:space="preserve"> </t>
  </si>
  <si>
    <t xml:space="preserve">  Imports of Goods and Services</t>
  </si>
  <si>
    <t>% Change of Total T&amp;T Payments (from previous year)</t>
  </si>
  <si>
    <t>% Change of 'Passenger' Payments</t>
  </si>
  <si>
    <t>% Change in the Balance of Trade Surplus/Deficit</t>
  </si>
  <si>
    <r>
      <t>(p)</t>
    </r>
    <r>
      <rPr>
        <sz val="10"/>
        <rFont val="Arial"/>
        <family val="2"/>
      </rPr>
      <t xml:space="preserve"> Preliminary</t>
    </r>
    <r>
      <rPr>
        <vertAlign val="superscript"/>
        <sz val="10"/>
        <rFont val="Arial"/>
        <family val="2"/>
      </rPr>
      <t xml:space="preserve">; (r) </t>
    </r>
    <r>
      <rPr>
        <sz val="10"/>
        <rFont val="Arial"/>
        <family val="2"/>
      </rPr>
      <t>Revised.</t>
    </r>
  </si>
  <si>
    <r>
      <t>2022</t>
    </r>
    <r>
      <rPr>
        <b/>
        <vertAlign val="superscript"/>
        <sz val="10"/>
        <rFont val="Arial"/>
        <family val="2"/>
      </rPr>
      <t>(r)</t>
    </r>
  </si>
  <si>
    <r>
      <t>2021</t>
    </r>
    <r>
      <rPr>
        <b/>
        <vertAlign val="superscript"/>
        <sz val="10"/>
        <rFont val="Arial"/>
        <family val="2"/>
      </rPr>
      <t>(r)</t>
    </r>
  </si>
  <si>
    <r>
      <t>2020</t>
    </r>
    <r>
      <rPr>
        <b/>
        <vertAlign val="superscript"/>
        <sz val="10"/>
        <rFont val="Arial"/>
        <family val="2"/>
      </rPr>
      <t>(r)</t>
    </r>
  </si>
  <si>
    <t>Source: U.S. Department of Commerce, National Travel and Tourism Office from the Bureau of Economic Analysis, July 2023.</t>
  </si>
  <si>
    <r>
      <t>2022</t>
    </r>
    <r>
      <rPr>
        <b/>
        <vertAlign val="superscript"/>
        <sz val="11"/>
        <color theme="0"/>
        <rFont val="Arial"/>
        <family val="2"/>
      </rPr>
      <t>(r)</t>
    </r>
  </si>
  <si>
    <r>
      <t>2021</t>
    </r>
    <r>
      <rPr>
        <b/>
        <vertAlign val="superscript"/>
        <sz val="11"/>
        <color theme="0"/>
        <rFont val="Arial"/>
        <family val="2"/>
      </rPr>
      <t>(r)</t>
    </r>
  </si>
  <si>
    <r>
      <t>2020</t>
    </r>
    <r>
      <rPr>
        <b/>
        <vertAlign val="superscript"/>
        <sz val="11"/>
        <color theme="0"/>
        <rFont val="Arial"/>
        <family val="2"/>
      </rPr>
      <t>(r)</t>
    </r>
  </si>
  <si>
    <r>
      <t>2013-2022</t>
    </r>
    <r>
      <rPr>
        <b/>
        <vertAlign val="superscript"/>
        <sz val="14"/>
        <rFont val="Arial"/>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</si>
</sst>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
  </numFmts>
  <fonts count="23" x14ac:knownFonts="1">
    <font>
      <sz val="10"/>
      <name val="Arial"/>
    </font>
    <font>
      <sz val="11"/>
      <color theme="1"/>
      <name val="Calibri"/>
      <family val="2"/>
      <scheme val="minor"/>
    </font>
    <font>
      <sz val="10"/>
      <name val="Arial"/>
      <family val="2"/>
    </font>
    <font>
      <b/>
      <sz val="10"/>
      <name val="Arial"/>
      <family val="2"/>
    </font>
    <font>
      <sz val="10"/>
      <name val="Arial"/>
      <family val="2"/>
    </font>
    <font>
      <b/>
      <sz val="10"/>
      <color indexed="10"/>
      <name val="Arial"/>
      <family val="2"/>
    </font>
    <font>
      <sz val="12"/>
      <name val="Times New Roman"/>
      <family val="1"/>
    </font>
    <font>
      <sz val="10"/>
      <name val="Times New Roman"/>
      <family val="1"/>
    </font>
    <font>
      <b/>
      <sz val="14"/>
      <name val="Arial"/>
      <family val="2"/>
    </font>
    <font>
      <sz val="8"/>
      <name val="Arial"/>
      <family val="2"/>
    </font>
    <font>
      <sz val="11"/>
      <name val="Arial"/>
      <family val="2"/>
    </font>
    <font>
      <b/>
      <sz val="11"/>
      <color theme="0"/>
      <name val="Univers"/>
      <family val="2"/>
    </font>
    <font>
      <b/>
      <sz val="11"/>
      <color theme="0"/>
      <name val="Arial"/>
      <family val="2"/>
    </font>
    <font>
      <b/>
      <vertAlign val="superscript"/>
      <sz val="10"/>
      <name val="Arial"/>
      <family val="2"/>
    </font>
    <font>
      <vertAlign val="superscript"/>
      <sz val="10"/>
      <name val="Arial"/>
      <family val="2"/>
    </font>
    <font>
      <sz val="10"/>
      <color rgb="FF333333"/>
      <name val="Arial"/>
      <family val="2"/>
    </font>
    <font>
      <sz val="9"/>
      <name val="Times New Roman"/>
      <family val="1"/>
    </font>
    <font>
      <sz val="9"/>
      <name val="Arial"/>
      <family val="2"/>
    </font>
    <font>
      <vertAlign val="superscript"/>
      <sz val="8"/>
      <name val="Arial"/>
      <family val="2"/>
    </font>
    <font>
      <b/>
      <vertAlign val="superscript"/>
      <sz val="14"/>
      <name val="Arial"/>
      <family val="2"/>
    </font>
    <font>
      <b/>
      <vertAlign val="superscript"/>
      <sz val="11"/>
      <color theme="0"/>
      <name val="Arial"/>
      <family val="2"/>
    </font>
    <font>
      <sz val="8"/>
      <name val="Arial"/>
    </font>
    <font>
      <sz val="10"/>
      <name val="Symbol"/>
      <charset val="1"/>
    </font>
  </fonts>
  <fills count="3">
    <fill>
      <patternFill patternType="none"/>
    </fill>
    <fill>
      <patternFill patternType="gray125"/>
    </fill>
    <fill>
      <patternFill patternType="solid">
        <fgColor theme="1"/>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3" fontId="2" fillId="0" borderId="0" applyFont="0" applyFill="0" applyBorder="0" applyAlignment="0" applyProtection="0"/>
    <xf numFmtId="3" fontId="4" fillId="0" borderId="0" applyFont="0" applyFill="0" applyBorder="0" applyAlignment="0" applyProtection="0"/>
    <xf numFmtId="0" fontId="4" fillId="0" borderId="0"/>
    <xf numFmtId="9" fontId="2"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1" fillId="0" borderId="0"/>
    <xf numFmtId="9" fontId="2" fillId="0" borderId="0" applyFont="0" applyFill="0" applyBorder="0" applyAlignment="0" applyProtection="0"/>
    <xf numFmtId="3" fontId="2" fillId="0" borderId="0" applyFont="0" applyFill="0" applyBorder="0" applyAlignment="0" applyProtection="0"/>
  </cellStyleXfs>
  <cellXfs count="93">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164" fontId="0" fillId="0" borderId="0" xfId="0" applyNumberFormat="1" applyAlignment="1">
      <alignment horizontal="center" vertical="center"/>
    </xf>
    <xf numFmtId="0" fontId="3" fillId="0" borderId="1" xfId="0" applyFont="1" applyBorder="1" applyAlignment="1">
      <alignment horizontal="center" vertical="center"/>
    </xf>
    <xf numFmtId="165" fontId="0" fillId="0" borderId="0" xfId="0" applyNumberFormat="1" applyAlignment="1">
      <alignment horizontal="center" vertical="center"/>
    </xf>
    <xf numFmtId="0" fontId="3" fillId="0" borderId="0" xfId="0" applyFont="1" applyAlignment="1">
      <alignment horizontal="left" vertical="center" indent="2"/>
    </xf>
    <xf numFmtId="0" fontId="6" fillId="0" borderId="0" xfId="3" applyFont="1" applyAlignment="1">
      <alignment vertical="center"/>
    </xf>
    <xf numFmtId="0" fontId="7" fillId="0" borderId="0" xfId="3" applyFont="1" applyAlignment="1">
      <alignment vertical="center"/>
    </xf>
    <xf numFmtId="0" fontId="10" fillId="0" borderId="0" xfId="3" applyFont="1" applyAlignment="1">
      <alignment vertical="center"/>
    </xf>
    <xf numFmtId="165" fontId="3" fillId="0" borderId="0" xfId="0" applyNumberFormat="1" applyFont="1" applyAlignment="1">
      <alignment horizontal="center" vertical="center"/>
    </xf>
    <xf numFmtId="165" fontId="0" fillId="0" borderId="0" xfId="0" applyNumberFormat="1" applyAlignment="1">
      <alignment horizontal="center"/>
    </xf>
    <xf numFmtId="166" fontId="0" fillId="0" borderId="0" xfId="0" applyNumberFormat="1" applyAlignment="1">
      <alignment horizontal="center" vertical="center"/>
    </xf>
    <xf numFmtId="9" fontId="0" fillId="0" borderId="0" xfId="4"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3"/>
    </xf>
    <xf numFmtId="0" fontId="0" fillId="0" borderId="0" xfId="0" applyAlignment="1">
      <alignment horizontal="left" vertical="center" indent="3"/>
    </xf>
    <xf numFmtId="9" fontId="2" fillId="0" borderId="0" xfId="5" applyFont="1" applyBorder="1" applyAlignment="1">
      <alignment horizontal="center"/>
    </xf>
    <xf numFmtId="165" fontId="2" fillId="0" borderId="0" xfId="2" applyNumberFormat="1" applyFont="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165" fontId="2" fillId="0" borderId="0" xfId="0" applyNumberFormat="1" applyFont="1" applyAlignment="1">
      <alignment horizontal="center" vertical="center"/>
    </xf>
    <xf numFmtId="165" fontId="15" fillId="0" borderId="0" xfId="0" applyNumberFormat="1" applyFont="1" applyAlignment="1">
      <alignment horizontal="center" vertical="center" wrapText="1"/>
    </xf>
    <xf numFmtId="9" fontId="0" fillId="0" borderId="0" xfId="4" applyFont="1" applyFill="1" applyAlignment="1">
      <alignment horizontal="center" vertical="center"/>
    </xf>
    <xf numFmtId="0" fontId="14" fillId="0" borderId="0" xfId="3" applyFont="1" applyAlignment="1">
      <alignment vertical="center"/>
    </xf>
    <xf numFmtId="9" fontId="2" fillId="0" borderId="0" xfId="5" applyFont="1" applyBorder="1" applyAlignment="1">
      <alignment horizontal="center" vertical="center"/>
    </xf>
    <xf numFmtId="0" fontId="9" fillId="0" borderId="0" xfId="0" applyFont="1" applyAlignment="1">
      <alignment horizontal="left" vertical="center" wrapText="1"/>
    </xf>
    <xf numFmtId="0" fontId="6" fillId="0" borderId="0" xfId="3" applyFont="1" applyAlignment="1">
      <alignment horizontal="left" vertical="center" indent="1"/>
    </xf>
    <xf numFmtId="164" fontId="0" fillId="0" borderId="0" xfId="4" applyNumberFormat="1" applyFont="1" applyFill="1" applyAlignment="1">
      <alignment horizontal="center" vertical="center"/>
    </xf>
    <xf numFmtId="164" fontId="2" fillId="0" borderId="0" xfId="4" applyNumberFormat="1" applyFont="1" applyFill="1" applyAlignment="1">
      <alignment horizontal="center" vertical="center"/>
    </xf>
    <xf numFmtId="164" fontId="0" fillId="0" borderId="0" xfId="4" applyNumberFormat="1" applyFont="1" applyFill="1" applyBorder="1" applyAlignment="1">
      <alignment horizontal="center" vertical="center"/>
    </xf>
    <xf numFmtId="0" fontId="8" fillId="0" borderId="0" xfId="3" applyFont="1" applyAlignment="1">
      <alignment horizontal="centerContinuous" vertical="center"/>
    </xf>
    <xf numFmtId="165" fontId="3" fillId="0" borderId="0" xfId="3" applyNumberFormat="1" applyFont="1" applyAlignment="1">
      <alignment vertical="center"/>
    </xf>
    <xf numFmtId="0" fontId="9" fillId="0" borderId="0" xfId="3" applyFont="1" applyAlignment="1">
      <alignment horizontal="centerContinuous" vertical="center"/>
    </xf>
    <xf numFmtId="0" fontId="9" fillId="0" borderId="0" xfId="0" applyFont="1" applyAlignment="1">
      <alignment vertical="top"/>
    </xf>
    <xf numFmtId="0" fontId="9" fillId="0" borderId="0" xfId="0" applyFont="1" applyAlignment="1">
      <alignment horizontal="center" vertical="top" wrapText="1"/>
    </xf>
    <xf numFmtId="0" fontId="9" fillId="0" borderId="0" xfId="0" applyFont="1" applyAlignment="1">
      <alignment vertical="top" wrapText="1"/>
    </xf>
    <xf numFmtId="0" fontId="6" fillId="0" borderId="0" xfId="3" applyFont="1" applyAlignment="1">
      <alignment vertical="top"/>
    </xf>
    <xf numFmtId="0" fontId="9" fillId="0" borderId="0" xfId="3" applyFont="1" applyAlignment="1">
      <alignment vertical="top"/>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xf numFmtId="0" fontId="2" fillId="0" borderId="0" xfId="3" applyFont="1" applyAlignment="1">
      <alignment vertical="center"/>
    </xf>
    <xf numFmtId="17" fontId="0" fillId="0" borderId="0" xfId="0" applyNumberFormat="1" applyAlignment="1">
      <alignment horizontal="left" vertical="center"/>
    </xf>
    <xf numFmtId="0" fontId="16" fillId="0" borderId="0" xfId="3" applyFont="1" applyAlignment="1">
      <alignment vertical="center"/>
    </xf>
    <xf numFmtId="0" fontId="11" fillId="2" borderId="2" xfId="3" applyFont="1" applyFill="1" applyBorder="1" applyAlignment="1">
      <alignment horizontal="left" indent="1"/>
    </xf>
    <xf numFmtId="0" fontId="12" fillId="2" borderId="3" xfId="3" applyFont="1" applyFill="1" applyBorder="1" applyAlignment="1">
      <alignment horizontal="center"/>
    </xf>
    <xf numFmtId="49" fontId="12" fillId="2" borderId="4" xfId="3" applyNumberFormat="1" applyFont="1" applyFill="1" applyBorder="1" applyAlignment="1">
      <alignment horizontal="center"/>
    </xf>
    <xf numFmtId="0" fontId="3" fillId="0" borderId="5" xfId="3" applyFont="1" applyBorder="1" applyAlignment="1">
      <alignment horizontal="left" vertical="center" indent="1"/>
    </xf>
    <xf numFmtId="165" fontId="3" fillId="0" borderId="6" xfId="0" applyNumberFormat="1" applyFont="1" applyBorder="1" applyAlignment="1">
      <alignment horizontal="center" vertical="center"/>
    </xf>
    <xf numFmtId="0" fontId="17" fillId="0" borderId="5" xfId="3" applyFont="1" applyBorder="1" applyAlignment="1">
      <alignment horizontal="left" vertical="center" indent="1"/>
    </xf>
    <xf numFmtId="164" fontId="2" fillId="0" borderId="6" xfId="3" applyNumberFormat="1" applyFont="1" applyBorder="1" applyAlignment="1">
      <alignment horizontal="center" vertical="center"/>
    </xf>
    <xf numFmtId="0" fontId="2" fillId="0" borderId="5" xfId="3" applyFont="1" applyBorder="1" applyAlignment="1">
      <alignment vertical="center"/>
    </xf>
    <xf numFmtId="165" fontId="2" fillId="0" borderId="6" xfId="3" applyNumberFormat="1" applyFont="1" applyBorder="1" applyAlignment="1">
      <alignment horizontal="center" vertical="center"/>
    </xf>
    <xf numFmtId="0" fontId="3" fillId="0" borderId="5" xfId="3" applyFont="1" applyBorder="1" applyAlignment="1">
      <alignment horizontal="left" vertical="center" indent="2"/>
    </xf>
    <xf numFmtId="165" fontId="2" fillId="0" borderId="6" xfId="0" applyNumberFormat="1" applyFont="1" applyBorder="1" applyAlignment="1">
      <alignment horizontal="center" vertical="center"/>
    </xf>
    <xf numFmtId="0" fontId="2" fillId="0" borderId="5" xfId="3" applyFont="1" applyBorder="1" applyAlignment="1">
      <alignment horizontal="left" vertical="center" indent="2"/>
    </xf>
    <xf numFmtId="9" fontId="2" fillId="0" borderId="6" xfId="3" applyNumberFormat="1" applyFont="1" applyBorder="1" applyAlignment="1">
      <alignment horizontal="center" vertical="center"/>
    </xf>
    <xf numFmtId="0" fontId="3" fillId="0" borderId="5" xfId="3" applyFont="1" applyBorder="1" applyAlignment="1">
      <alignment horizontal="left" vertical="center" indent="4"/>
    </xf>
    <xf numFmtId="0" fontId="2" fillId="0" borderId="5" xfId="3" applyFont="1" applyBorder="1" applyAlignment="1">
      <alignment horizontal="left" vertical="center" indent="4"/>
    </xf>
    <xf numFmtId="9" fontId="2" fillId="0" borderId="6" xfId="5" applyFont="1" applyBorder="1" applyAlignment="1">
      <alignment horizontal="center" vertical="center"/>
    </xf>
    <xf numFmtId="0" fontId="11" fillId="2" borderId="5" xfId="3" applyFont="1" applyFill="1" applyBorder="1" applyAlignment="1">
      <alignment horizontal="left" indent="1"/>
    </xf>
    <xf numFmtId="165" fontId="3" fillId="0" borderId="6" xfId="3" applyNumberFormat="1" applyFont="1" applyBorder="1" applyAlignment="1">
      <alignment horizontal="center" vertical="center"/>
    </xf>
    <xf numFmtId="0" fontId="2" fillId="0" borderId="5" xfId="3" applyFont="1" applyBorder="1" applyAlignment="1">
      <alignment horizontal="left" vertical="center" indent="1"/>
    </xf>
    <xf numFmtId="165" fontId="2" fillId="0" borderId="6" xfId="2" applyNumberFormat="1" applyFont="1" applyBorder="1" applyAlignment="1">
      <alignment horizontal="center" vertical="center"/>
    </xf>
    <xf numFmtId="0" fontId="3" fillId="0" borderId="7" xfId="3" applyFont="1" applyBorder="1" applyAlignment="1">
      <alignment horizontal="left" vertical="center" indent="1"/>
    </xf>
    <xf numFmtId="165" fontId="3" fillId="0" borderId="8" xfId="3" applyNumberFormat="1" applyFont="1" applyBorder="1" applyAlignment="1">
      <alignment horizontal="center" vertical="center"/>
    </xf>
    <xf numFmtId="165" fontId="3" fillId="0" borderId="9" xfId="3" applyNumberFormat="1" applyFont="1" applyBorder="1" applyAlignment="1">
      <alignment horizontal="center" vertical="center"/>
    </xf>
    <xf numFmtId="165" fontId="2" fillId="0" borderId="6" xfId="0" applyNumberFormat="1" applyFont="1" applyBorder="1" applyAlignment="1">
      <alignment horizontal="center"/>
    </xf>
    <xf numFmtId="0" fontId="2" fillId="0" borderId="5" xfId="3" applyFont="1" applyBorder="1" applyAlignment="1">
      <alignment horizontal="left" vertical="center" indent="3"/>
    </xf>
    <xf numFmtId="9" fontId="2" fillId="0" borderId="6" xfId="5" applyFont="1" applyBorder="1" applyAlignment="1">
      <alignment horizontal="center"/>
    </xf>
    <xf numFmtId="0" fontId="12" fillId="2" borderId="0" xfId="3" applyFont="1" applyFill="1" applyAlignment="1">
      <alignment horizontal="center"/>
    </xf>
    <xf numFmtId="164" fontId="2" fillId="0" borderId="0" xfId="3" applyNumberFormat="1" applyFont="1" applyAlignment="1">
      <alignment horizontal="center" vertical="center"/>
    </xf>
    <xf numFmtId="165" fontId="2" fillId="0" borderId="0" xfId="3" applyNumberFormat="1" applyFont="1" applyAlignment="1">
      <alignment horizontal="center" vertical="center"/>
    </xf>
    <xf numFmtId="9" fontId="2" fillId="0" borderId="0" xfId="3" applyNumberFormat="1" applyFont="1" applyAlignment="1">
      <alignment horizontal="center" vertical="center"/>
    </xf>
    <xf numFmtId="165" fontId="3" fillId="0" borderId="0" xfId="3" applyNumberFormat="1" applyFont="1" applyAlignment="1">
      <alignment horizontal="center" vertical="center"/>
    </xf>
    <xf numFmtId="49" fontId="12" fillId="2" borderId="3" xfId="3" applyNumberFormat="1" applyFont="1" applyFill="1" applyBorder="1" applyAlignment="1">
      <alignment horizontal="center"/>
    </xf>
    <xf numFmtId="17" fontId="9" fillId="0" borderId="0" xfId="0" applyNumberFormat="1" applyFont="1" applyAlignment="1">
      <alignment horizontal="left" vertical="center"/>
    </xf>
    <xf numFmtId="0" fontId="6" fillId="0" borderId="0" xfId="3" applyFont="1" applyAlignment="1">
      <alignment horizontal="centerContinuous" vertical="center"/>
    </xf>
    <xf numFmtId="165" fontId="2" fillId="0" borderId="0" xfId="0" applyNumberFormat="1" applyFont="1" applyAlignment="1">
      <alignment horizontal="center"/>
    </xf>
    <xf numFmtId="0" fontId="9" fillId="0" borderId="0" xfId="3" applyFont="1" applyAlignment="1">
      <alignment vertical="center"/>
    </xf>
    <xf numFmtId="0" fontId="3" fillId="0" borderId="5" xfId="3" applyFont="1" applyBorder="1" applyAlignment="1">
      <alignment horizontal="left" vertical="center" indent="6"/>
    </xf>
    <xf numFmtId="0" fontId="2" fillId="0" borderId="5" xfId="3" applyFont="1" applyBorder="1" applyAlignment="1">
      <alignment horizontal="left" vertical="center" indent="6"/>
    </xf>
    <xf numFmtId="0" fontId="22" fillId="0" borderId="0" xfId="0" applyFont="1"/>
    <xf numFmtId="0" fontId="3" fillId="0" borderId="1" xfId="0" applyFont="1" applyBorder="1" applyAlignment="1">
      <alignment vertical="center"/>
    </xf>
    <xf numFmtId="0" fontId="2" fillId="0" borderId="0" xfId="0" applyFont="1" applyAlignment="1">
      <alignment horizontal="left" indent="1"/>
    </xf>
    <xf numFmtId="165" fontId="2" fillId="0" borderId="0" xfId="4" applyNumberFormat="1" applyFont="1" applyFill="1" applyAlignment="1">
      <alignment horizontal="center"/>
    </xf>
  </cellXfs>
  <cellStyles count="11">
    <cellStyle name="Comma0" xfId="1" xr:uid="{00000000-0005-0000-0000-000000000000}"/>
    <cellStyle name="Comma0 2" xfId="2" xr:uid="{00000000-0005-0000-0000-000001000000}"/>
    <cellStyle name="Comma0 2 2" xfId="10" xr:uid="{00000000-0005-0000-0000-000002000000}"/>
    <cellStyle name="Normal" xfId="0" builtinId="0"/>
    <cellStyle name="Normal 2" xfId="3" xr:uid="{00000000-0005-0000-0000-000004000000}"/>
    <cellStyle name="Normal 2 2" xfId="7" xr:uid="{00000000-0005-0000-0000-000005000000}"/>
    <cellStyle name="Normal 3" xfId="6" xr:uid="{00000000-0005-0000-0000-000006000000}"/>
    <cellStyle name="Normal 4" xfId="8" xr:uid="{00000000-0005-0000-0000-000007000000}"/>
    <cellStyle name="Percent" xfId="4" builtinId="5"/>
    <cellStyle name="Percent 2" xfId="5" xr:uid="{00000000-0005-0000-0000-00000A000000}"/>
    <cellStyle name="Percent 2 2" xfId="9" xr:uid="{00000000-0005-0000-0000-00000B000000}"/>
  </cellStyles>
  <dxfs count="8">
    <dxf>
      <font>
        <condense val="0"/>
        <extend val="0"/>
        <color indexed="10"/>
      </font>
    </dxf>
    <dxf>
      <font>
        <color rgb="FFFF0000"/>
      </font>
    </dxf>
    <dxf>
      <font>
        <color rgb="FFFF0000"/>
      </font>
    </dxf>
    <dxf>
      <font>
        <color rgb="FFFF0000"/>
      </font>
    </dxf>
    <dxf>
      <font>
        <color rgb="FFFF0000"/>
      </font>
    </dxf>
    <dxf>
      <font>
        <color rgb="FFFF0000"/>
      </font>
    </dxf>
    <dxf>
      <font>
        <color rgb="FFFF000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8"/>
  <sheetViews>
    <sheetView tabSelected="1" zoomScaleNormal="100" workbookViewId="0">
      <pane xSplit="1" ySplit="1" topLeftCell="O2" activePane="bottomRight" state="frozen"/>
      <selection pane="topRight" activeCell="B1" sqref="B1"/>
      <selection pane="bottomLeft" activeCell="A2" sqref="A2"/>
      <selection pane="bottomRight" activeCell="Y5" sqref="Y5"/>
    </sheetView>
  </sheetViews>
  <sheetFormatPr defaultColWidth="8.88671875" defaultRowHeight="13.2" x14ac:dyDescent="0.25"/>
  <cols>
    <col min="1" max="1" width="63.88671875" style="3" customWidth="1"/>
    <col min="2" max="18" width="10.6640625" style="16" customWidth="1"/>
    <col min="19" max="20" width="10.6640625" style="3" customWidth="1"/>
    <col min="21" max="25" width="12.33203125" style="3" customWidth="1"/>
    <col min="26" max="16384" width="8.88671875" style="3"/>
  </cols>
  <sheetData>
    <row r="1" spans="1:25" ht="16.2" thickBot="1" x14ac:dyDescent="0.3">
      <c r="A1" s="90" t="s">
        <v>0</v>
      </c>
      <c r="B1" s="5">
        <v>1999</v>
      </c>
      <c r="C1" s="5">
        <v>2000</v>
      </c>
      <c r="D1" s="5">
        <v>2001</v>
      </c>
      <c r="E1" s="5">
        <v>2002</v>
      </c>
      <c r="F1" s="5">
        <v>2003</v>
      </c>
      <c r="G1" s="5">
        <v>2004</v>
      </c>
      <c r="H1" s="5">
        <v>2005</v>
      </c>
      <c r="I1" s="5">
        <v>2006</v>
      </c>
      <c r="J1" s="5">
        <v>2007</v>
      </c>
      <c r="K1" s="5">
        <v>2008</v>
      </c>
      <c r="L1" s="5">
        <v>2009</v>
      </c>
      <c r="M1" s="5">
        <v>2010</v>
      </c>
      <c r="N1" s="5">
        <v>2011</v>
      </c>
      <c r="O1" s="5">
        <v>2012</v>
      </c>
      <c r="P1" s="5">
        <v>2013</v>
      </c>
      <c r="Q1" s="5">
        <v>2014</v>
      </c>
      <c r="R1" s="5">
        <v>2015</v>
      </c>
      <c r="S1" s="5">
        <v>2016</v>
      </c>
      <c r="T1" s="5">
        <v>2017</v>
      </c>
      <c r="U1" s="5">
        <v>2018</v>
      </c>
      <c r="V1" s="5">
        <v>2019</v>
      </c>
      <c r="W1" s="5" t="s">
        <v>81</v>
      </c>
      <c r="X1" s="5" t="s">
        <v>80</v>
      </c>
      <c r="Y1" s="5" t="s">
        <v>79</v>
      </c>
    </row>
    <row r="2" spans="1:25" ht="13.8" thickTop="1" x14ac:dyDescent="0.25">
      <c r="A2" s="17" t="s">
        <v>1</v>
      </c>
      <c r="B2" s="26">
        <v>976525</v>
      </c>
      <c r="C2" s="26">
        <v>1082963</v>
      </c>
      <c r="D2" s="26">
        <v>1015366</v>
      </c>
      <c r="E2" s="26">
        <v>986095</v>
      </c>
      <c r="F2" s="26">
        <v>1028186</v>
      </c>
      <c r="G2" s="26">
        <v>1168120</v>
      </c>
      <c r="H2" s="26">
        <v>1291503</v>
      </c>
      <c r="I2" s="26">
        <v>1463991</v>
      </c>
      <c r="J2" s="26">
        <v>1660815</v>
      </c>
      <c r="K2" s="26">
        <v>1849586</v>
      </c>
      <c r="L2" s="26">
        <v>1592792</v>
      </c>
      <c r="M2" s="26">
        <v>1872320</v>
      </c>
      <c r="N2" s="26">
        <v>2143552</v>
      </c>
      <c r="O2" s="26">
        <v>2247453</v>
      </c>
      <c r="P2" s="26">
        <v>2313121</v>
      </c>
      <c r="Q2" s="26">
        <v>2392615</v>
      </c>
      <c r="R2" s="26">
        <v>2280778</v>
      </c>
      <c r="S2" s="26">
        <v>2240824</v>
      </c>
      <c r="T2" s="26">
        <v>2394476</v>
      </c>
      <c r="U2" s="26">
        <v>2542462</v>
      </c>
      <c r="V2" s="26">
        <v>2546276</v>
      </c>
      <c r="W2" s="26">
        <v>2160147</v>
      </c>
      <c r="X2" s="26">
        <v>2567027</v>
      </c>
      <c r="Y2" s="26">
        <v>3018455</v>
      </c>
    </row>
    <row r="3" spans="1:25" x14ac:dyDescent="0.25">
      <c r="A3" s="18" t="s">
        <v>2</v>
      </c>
      <c r="B3" s="26">
        <v>698524</v>
      </c>
      <c r="C3" s="26">
        <v>784940</v>
      </c>
      <c r="D3" s="26">
        <v>731331</v>
      </c>
      <c r="E3" s="26">
        <v>698036</v>
      </c>
      <c r="F3" s="26">
        <v>730446</v>
      </c>
      <c r="G3" s="26">
        <v>823584</v>
      </c>
      <c r="H3" s="26">
        <v>913016</v>
      </c>
      <c r="I3" s="26">
        <v>1040905</v>
      </c>
      <c r="J3" s="26">
        <v>1165151</v>
      </c>
      <c r="K3" s="26">
        <v>1308795</v>
      </c>
      <c r="L3" s="26">
        <v>1070331</v>
      </c>
      <c r="M3" s="26">
        <v>1290279</v>
      </c>
      <c r="N3" s="26">
        <v>1498887</v>
      </c>
      <c r="O3" s="26">
        <v>1562630</v>
      </c>
      <c r="P3" s="26">
        <v>1593708</v>
      </c>
      <c r="Q3" s="26">
        <v>1635563</v>
      </c>
      <c r="R3" s="26">
        <v>1511381</v>
      </c>
      <c r="S3" s="26">
        <v>1457393</v>
      </c>
      <c r="T3" s="26">
        <v>1557003</v>
      </c>
      <c r="U3" s="26">
        <v>1676913</v>
      </c>
      <c r="V3" s="26">
        <v>1655098</v>
      </c>
      <c r="W3" s="26">
        <v>1433852</v>
      </c>
      <c r="X3" s="26">
        <v>1765884</v>
      </c>
      <c r="Y3" s="26">
        <v>2089925</v>
      </c>
    </row>
    <row r="4" spans="1:25" x14ac:dyDescent="0.25">
      <c r="A4" s="18" t="s">
        <v>3</v>
      </c>
      <c r="B4" s="12">
        <v>278001</v>
      </c>
      <c r="C4" s="12">
        <v>298023</v>
      </c>
      <c r="D4" s="12">
        <v>284035</v>
      </c>
      <c r="E4" s="12">
        <v>288059</v>
      </c>
      <c r="F4" s="12">
        <v>297740</v>
      </c>
      <c r="G4" s="12">
        <v>344536</v>
      </c>
      <c r="H4" s="12">
        <v>378487</v>
      </c>
      <c r="I4" s="12">
        <v>423086</v>
      </c>
      <c r="J4" s="12">
        <v>495664</v>
      </c>
      <c r="K4" s="12">
        <v>540791</v>
      </c>
      <c r="L4" s="12">
        <v>522461</v>
      </c>
      <c r="M4" s="12">
        <v>582041</v>
      </c>
      <c r="N4" s="12">
        <v>644665</v>
      </c>
      <c r="O4" s="12">
        <v>684823</v>
      </c>
      <c r="P4" s="12">
        <v>719413</v>
      </c>
      <c r="Q4" s="12">
        <v>757051</v>
      </c>
      <c r="R4" s="12">
        <v>769397</v>
      </c>
      <c r="S4" s="12">
        <v>783431</v>
      </c>
      <c r="T4" s="12">
        <v>837474</v>
      </c>
      <c r="U4" s="12">
        <v>865549</v>
      </c>
      <c r="V4" s="12">
        <v>891177</v>
      </c>
      <c r="W4" s="12">
        <v>726296</v>
      </c>
      <c r="X4" s="12">
        <v>801143</v>
      </c>
      <c r="Y4" s="12">
        <v>928530</v>
      </c>
    </row>
    <row r="5" spans="1:25" ht="15.6" x14ac:dyDescent="0.25">
      <c r="A5" s="7" t="s">
        <v>4</v>
      </c>
      <c r="B5" s="11">
        <f>B6+B14</f>
        <v>109189</v>
      </c>
      <c r="C5" s="11">
        <f t="shared" ref="C5:P5" si="0">C6+C14</f>
        <v>118317</v>
      </c>
      <c r="D5" s="11">
        <f t="shared" si="0"/>
        <v>105453</v>
      </c>
      <c r="E5" s="11">
        <f t="shared" si="0"/>
        <v>97416</v>
      </c>
      <c r="F5" s="11">
        <f t="shared" si="0"/>
        <v>94817</v>
      </c>
      <c r="G5" s="11">
        <f t="shared" si="0"/>
        <v>107210</v>
      </c>
      <c r="H5" s="11">
        <f t="shared" si="0"/>
        <v>116682</v>
      </c>
      <c r="I5" s="11">
        <f t="shared" si="0"/>
        <v>121029</v>
      </c>
      <c r="J5" s="11">
        <f t="shared" si="0"/>
        <v>134800</v>
      </c>
      <c r="K5" s="11">
        <f t="shared" si="0"/>
        <v>149095</v>
      </c>
      <c r="L5" s="11">
        <f t="shared" si="0"/>
        <v>137114</v>
      </c>
      <c r="M5" s="11">
        <f t="shared" si="0"/>
        <v>161821</v>
      </c>
      <c r="N5" s="11">
        <f t="shared" si="0"/>
        <v>178935</v>
      </c>
      <c r="O5" s="11">
        <f t="shared" si="0"/>
        <v>195114</v>
      </c>
      <c r="P5" s="11">
        <f t="shared" si="0"/>
        <v>213103</v>
      </c>
      <c r="Q5" s="11">
        <f t="shared" ref="Q5:R5" si="1">Q6+Q14</f>
        <v>222747</v>
      </c>
      <c r="R5" s="11">
        <f t="shared" si="1"/>
        <v>230574</v>
      </c>
      <c r="S5" s="11">
        <f t="shared" ref="S5:T5" si="2">S6+S14</f>
        <v>228551</v>
      </c>
      <c r="T5" s="11">
        <f t="shared" si="2"/>
        <v>233759</v>
      </c>
      <c r="U5" s="11">
        <f t="shared" ref="U5:V5" si="3">U6+U14</f>
        <v>241985</v>
      </c>
      <c r="V5" s="11">
        <f t="shared" si="3"/>
        <v>239064</v>
      </c>
      <c r="W5" s="11">
        <f t="shared" ref="W5:X5" si="4">W6+W14</f>
        <v>84296</v>
      </c>
      <c r="X5" s="11">
        <f t="shared" si="4"/>
        <v>84169</v>
      </c>
      <c r="Y5" s="11">
        <f t="shared" ref="Y5" si="5">Y6+Y14</f>
        <v>165460</v>
      </c>
    </row>
    <row r="6" spans="1:25" ht="15.6" x14ac:dyDescent="0.25">
      <c r="A6" s="19" t="s">
        <v>5</v>
      </c>
      <c r="B6" s="6">
        <v>89146</v>
      </c>
      <c r="C6" s="6">
        <v>96872</v>
      </c>
      <c r="D6" s="6">
        <v>86408</v>
      </c>
      <c r="E6" s="6">
        <v>79625</v>
      </c>
      <c r="F6" s="6">
        <v>76983</v>
      </c>
      <c r="G6" s="6">
        <v>85648</v>
      </c>
      <c r="H6" s="6">
        <v>93423</v>
      </c>
      <c r="I6" s="6">
        <v>96148</v>
      </c>
      <c r="J6" s="6">
        <v>106918</v>
      </c>
      <c r="K6" s="6">
        <v>117030</v>
      </c>
      <c r="L6" s="6">
        <v>110757</v>
      </c>
      <c r="M6" s="6">
        <v>130315</v>
      </c>
      <c r="N6" s="6">
        <v>142197</v>
      </c>
      <c r="O6" s="6">
        <v>153921</v>
      </c>
      <c r="P6" s="6">
        <v>170979</v>
      </c>
      <c r="Q6" s="6">
        <v>180265</v>
      </c>
      <c r="R6" s="6">
        <v>192602</v>
      </c>
      <c r="S6" s="6">
        <v>192868</v>
      </c>
      <c r="T6" s="6">
        <v>196469</v>
      </c>
      <c r="U6" s="6">
        <v>200724</v>
      </c>
      <c r="V6" s="6">
        <v>198982</v>
      </c>
      <c r="W6" s="6">
        <v>72479</v>
      </c>
      <c r="X6" s="6">
        <v>71411</v>
      </c>
      <c r="Y6" s="6">
        <v>136869</v>
      </c>
    </row>
    <row r="7" spans="1:25" x14ac:dyDescent="0.25">
      <c r="A7" s="20" t="s">
        <v>6</v>
      </c>
      <c r="B7" s="6">
        <v>35310</v>
      </c>
      <c r="C7" s="6">
        <v>38023</v>
      </c>
      <c r="D7" s="6">
        <v>33198</v>
      </c>
      <c r="E7" s="6">
        <v>30256</v>
      </c>
      <c r="F7" s="6">
        <v>28545</v>
      </c>
      <c r="G7" s="6">
        <v>31488</v>
      </c>
      <c r="H7" s="6">
        <v>34400</v>
      </c>
      <c r="I7" s="6">
        <v>34457</v>
      </c>
      <c r="J7" s="6">
        <v>36462</v>
      </c>
      <c r="K7" s="6">
        <v>38039</v>
      </c>
      <c r="L7" s="6">
        <v>33445</v>
      </c>
      <c r="M7" s="6">
        <v>38171</v>
      </c>
      <c r="N7" s="6">
        <v>39292</v>
      </c>
      <c r="O7" s="6">
        <v>40349</v>
      </c>
      <c r="P7" s="6">
        <v>42342</v>
      </c>
      <c r="Q7" s="6">
        <v>41697</v>
      </c>
      <c r="R7" s="6">
        <v>42296</v>
      </c>
      <c r="S7" s="6">
        <v>40245</v>
      </c>
      <c r="T7" s="6">
        <v>38351</v>
      </c>
      <c r="U7" s="6">
        <v>37855</v>
      </c>
      <c r="V7" s="6">
        <v>37836</v>
      </c>
      <c r="W7" s="6">
        <v>11963</v>
      </c>
      <c r="X7" s="6">
        <v>13875</v>
      </c>
      <c r="Y7" s="6">
        <v>27992</v>
      </c>
    </row>
    <row r="8" spans="1:25" x14ac:dyDescent="0.25">
      <c r="A8" s="20" t="s">
        <v>7</v>
      </c>
      <c r="B8" s="6">
        <v>6831</v>
      </c>
      <c r="C8" s="6">
        <v>7061</v>
      </c>
      <c r="D8" s="6">
        <v>7434</v>
      </c>
      <c r="E8" s="6">
        <v>7593</v>
      </c>
      <c r="F8" s="6">
        <v>7255</v>
      </c>
      <c r="G8" s="6">
        <v>8038</v>
      </c>
      <c r="H8" s="6">
        <v>9156</v>
      </c>
      <c r="I8" s="6">
        <v>9370</v>
      </c>
      <c r="J8" s="6">
        <v>8821</v>
      </c>
      <c r="K8" s="6">
        <v>9393</v>
      </c>
      <c r="L8" s="6">
        <v>7211</v>
      </c>
      <c r="M8" s="6">
        <v>6900</v>
      </c>
      <c r="N8" s="6">
        <v>7113</v>
      </c>
      <c r="O8" s="6">
        <v>7312</v>
      </c>
      <c r="P8" s="6">
        <v>7740</v>
      </c>
      <c r="Q8" s="6">
        <v>8120</v>
      </c>
      <c r="R8" s="6">
        <v>8480</v>
      </c>
      <c r="S8" s="6">
        <v>8712</v>
      </c>
      <c r="T8" s="6">
        <v>8458</v>
      </c>
      <c r="U8" s="6">
        <v>8484</v>
      </c>
      <c r="V8" s="6">
        <v>9546</v>
      </c>
      <c r="W8" s="6">
        <v>6778</v>
      </c>
      <c r="X8" s="6">
        <v>8912</v>
      </c>
      <c r="Y8" s="6">
        <v>12501</v>
      </c>
    </row>
    <row r="9" spans="1:25" x14ac:dyDescent="0.25">
      <c r="A9" s="20" t="s">
        <v>8</v>
      </c>
      <c r="B9" s="6">
        <v>28479</v>
      </c>
      <c r="C9" s="6">
        <v>30961</v>
      </c>
      <c r="D9" s="6">
        <v>25764</v>
      </c>
      <c r="E9" s="6">
        <v>22664</v>
      </c>
      <c r="F9" s="6">
        <v>21290</v>
      </c>
      <c r="G9" s="6">
        <v>23450</v>
      </c>
      <c r="H9" s="6">
        <v>25244</v>
      </c>
      <c r="I9" s="6">
        <v>25087</v>
      </c>
      <c r="J9" s="6">
        <v>27641</v>
      </c>
      <c r="K9" s="6">
        <v>28646</v>
      </c>
      <c r="L9" s="6">
        <v>26234</v>
      </c>
      <c r="M9" s="6">
        <v>31271</v>
      </c>
      <c r="N9" s="6">
        <v>32179</v>
      </c>
      <c r="O9" s="6">
        <v>33037</v>
      </c>
      <c r="P9" s="6">
        <v>34602</v>
      </c>
      <c r="Q9" s="6">
        <v>33577</v>
      </c>
      <c r="R9" s="6">
        <v>33816</v>
      </c>
      <c r="S9" s="6">
        <v>31532</v>
      </c>
      <c r="T9" s="6">
        <v>29893</v>
      </c>
      <c r="U9" s="6">
        <v>29371</v>
      </c>
      <c r="V9" s="6">
        <v>28290</v>
      </c>
      <c r="W9" s="6">
        <v>5185</v>
      </c>
      <c r="X9" s="6">
        <v>4963</v>
      </c>
      <c r="Y9" s="6">
        <v>15491</v>
      </c>
    </row>
    <row r="10" spans="1:25" x14ac:dyDescent="0.25">
      <c r="A10" s="20" t="s">
        <v>9</v>
      </c>
      <c r="B10" s="6">
        <v>53836</v>
      </c>
      <c r="C10" s="6">
        <v>58849</v>
      </c>
      <c r="D10" s="6">
        <v>53211</v>
      </c>
      <c r="E10" s="6">
        <v>49368</v>
      </c>
      <c r="F10" s="6">
        <v>48438</v>
      </c>
      <c r="G10" s="6">
        <v>54160</v>
      </c>
      <c r="H10" s="6">
        <v>59023</v>
      </c>
      <c r="I10" s="6">
        <v>61690</v>
      </c>
      <c r="J10" s="6">
        <v>70456</v>
      </c>
      <c r="K10" s="6">
        <v>78991</v>
      </c>
      <c r="L10" s="6">
        <v>77312</v>
      </c>
      <c r="M10" s="6">
        <v>92145</v>
      </c>
      <c r="N10" s="6">
        <v>102906</v>
      </c>
      <c r="O10" s="6">
        <v>113572</v>
      </c>
      <c r="P10" s="6">
        <v>128637</v>
      </c>
      <c r="Q10" s="6">
        <v>138568</v>
      </c>
      <c r="R10" s="6">
        <v>150305</v>
      </c>
      <c r="S10" s="6">
        <v>152623</v>
      </c>
      <c r="T10" s="6">
        <v>158118</v>
      </c>
      <c r="U10" s="6">
        <v>162868</v>
      </c>
      <c r="V10" s="6">
        <v>161146</v>
      </c>
      <c r="W10" s="6">
        <v>60516</v>
      </c>
      <c r="X10" s="6">
        <v>57536</v>
      </c>
      <c r="Y10" s="6">
        <v>108877</v>
      </c>
    </row>
    <row r="11" spans="1:25" ht="12" customHeight="1" x14ac:dyDescent="0.25">
      <c r="A11" s="20" t="s">
        <v>10</v>
      </c>
      <c r="B11" s="6">
        <v>1067</v>
      </c>
      <c r="C11" s="6">
        <v>1033</v>
      </c>
      <c r="D11" s="6">
        <v>1001</v>
      </c>
      <c r="E11" s="6">
        <v>971</v>
      </c>
      <c r="F11" s="6">
        <v>944</v>
      </c>
      <c r="G11" s="6">
        <v>918</v>
      </c>
      <c r="H11" s="6">
        <v>894</v>
      </c>
      <c r="I11" s="6">
        <v>876</v>
      </c>
      <c r="J11" s="6">
        <v>928</v>
      </c>
      <c r="K11" s="6">
        <v>935</v>
      </c>
      <c r="L11" s="6">
        <v>906</v>
      </c>
      <c r="M11" s="6">
        <v>879</v>
      </c>
      <c r="N11" s="6">
        <v>805</v>
      </c>
      <c r="O11" s="6">
        <v>774</v>
      </c>
      <c r="P11" s="6">
        <v>793</v>
      </c>
      <c r="Q11" s="6">
        <v>890</v>
      </c>
      <c r="R11" s="6">
        <v>980</v>
      </c>
      <c r="S11" s="6">
        <v>1030</v>
      </c>
      <c r="T11" s="6">
        <v>1098</v>
      </c>
      <c r="U11" s="6">
        <v>1126</v>
      </c>
      <c r="V11" s="6">
        <v>1153</v>
      </c>
      <c r="W11" s="6">
        <v>267</v>
      </c>
      <c r="X11" s="6">
        <v>184</v>
      </c>
      <c r="Y11" s="6">
        <v>488</v>
      </c>
    </row>
    <row r="12" spans="1:25" x14ac:dyDescent="0.25">
      <c r="A12" s="20" t="s">
        <v>11</v>
      </c>
      <c r="B12" s="6">
        <v>8885</v>
      </c>
      <c r="C12" s="6">
        <v>9695</v>
      </c>
      <c r="D12" s="6">
        <v>10729</v>
      </c>
      <c r="E12" s="6">
        <v>11439</v>
      </c>
      <c r="F12" s="6">
        <v>11815</v>
      </c>
      <c r="G12" s="6">
        <v>12221</v>
      </c>
      <c r="H12" s="6">
        <v>12637</v>
      </c>
      <c r="I12" s="6">
        <v>13047</v>
      </c>
      <c r="J12" s="6">
        <v>14206</v>
      </c>
      <c r="K12" s="6">
        <v>15542</v>
      </c>
      <c r="L12" s="6">
        <v>17006</v>
      </c>
      <c r="M12" s="6">
        <v>18365</v>
      </c>
      <c r="N12" s="6">
        <v>20525</v>
      </c>
      <c r="O12" s="6">
        <v>23062</v>
      </c>
      <c r="P12" s="6">
        <v>26153</v>
      </c>
      <c r="Q12" s="6">
        <v>30272</v>
      </c>
      <c r="R12" s="6">
        <v>35284</v>
      </c>
      <c r="S12" s="6">
        <v>40135</v>
      </c>
      <c r="T12" s="6">
        <v>44825</v>
      </c>
      <c r="U12" s="6">
        <v>47263</v>
      </c>
      <c r="V12" s="6">
        <v>47857</v>
      </c>
      <c r="W12" s="6">
        <v>38710</v>
      </c>
      <c r="X12" s="6">
        <v>32918</v>
      </c>
      <c r="Y12" s="6">
        <v>37974</v>
      </c>
    </row>
    <row r="13" spans="1:25" x14ac:dyDescent="0.25">
      <c r="A13" s="20" t="s">
        <v>12</v>
      </c>
      <c r="B13" s="6">
        <v>43884</v>
      </c>
      <c r="C13" s="6">
        <v>48121</v>
      </c>
      <c r="D13" s="6">
        <v>41481</v>
      </c>
      <c r="E13" s="6">
        <v>36958</v>
      </c>
      <c r="F13" s="6">
        <v>35679</v>
      </c>
      <c r="G13" s="6">
        <v>41021</v>
      </c>
      <c r="H13" s="6">
        <v>45492</v>
      </c>
      <c r="I13" s="6">
        <v>47768</v>
      </c>
      <c r="J13" s="6">
        <v>55322</v>
      </c>
      <c r="K13" s="6">
        <v>62514</v>
      </c>
      <c r="L13" s="6">
        <v>59400</v>
      </c>
      <c r="M13" s="6">
        <v>72901</v>
      </c>
      <c r="N13" s="6">
        <v>81575</v>
      </c>
      <c r="O13" s="6">
        <v>89736</v>
      </c>
      <c r="P13" s="6">
        <v>101690</v>
      </c>
      <c r="Q13" s="6">
        <v>107406</v>
      </c>
      <c r="R13" s="6">
        <v>114041</v>
      </c>
      <c r="S13" s="6">
        <v>111458</v>
      </c>
      <c r="T13" s="6">
        <v>112195</v>
      </c>
      <c r="U13" s="6">
        <v>114480</v>
      </c>
      <c r="V13" s="6">
        <v>112135</v>
      </c>
      <c r="W13" s="6">
        <v>21539</v>
      </c>
      <c r="X13" s="6">
        <v>24435</v>
      </c>
      <c r="Y13" s="6">
        <v>70415</v>
      </c>
    </row>
    <row r="14" spans="1:25" ht="15.6" x14ac:dyDescent="0.25">
      <c r="A14" s="19" t="s">
        <v>13</v>
      </c>
      <c r="B14" s="6">
        <v>20043</v>
      </c>
      <c r="C14" s="6">
        <v>21445</v>
      </c>
      <c r="D14" s="6">
        <v>19045</v>
      </c>
      <c r="E14" s="6">
        <v>17791</v>
      </c>
      <c r="F14" s="6">
        <v>17834</v>
      </c>
      <c r="G14" s="6">
        <v>21562</v>
      </c>
      <c r="H14" s="6">
        <v>23259</v>
      </c>
      <c r="I14" s="6">
        <v>24881</v>
      </c>
      <c r="J14" s="6">
        <v>27882</v>
      </c>
      <c r="K14" s="6">
        <v>32065</v>
      </c>
      <c r="L14" s="6">
        <v>26357</v>
      </c>
      <c r="M14" s="6">
        <v>31506</v>
      </c>
      <c r="N14" s="6">
        <v>36738</v>
      </c>
      <c r="O14" s="6">
        <v>41193</v>
      </c>
      <c r="P14" s="6">
        <v>42124</v>
      </c>
      <c r="Q14" s="6">
        <v>42482</v>
      </c>
      <c r="R14" s="6">
        <v>37972</v>
      </c>
      <c r="S14" s="6">
        <v>35683</v>
      </c>
      <c r="T14" s="6">
        <v>37290</v>
      </c>
      <c r="U14" s="6">
        <v>41261</v>
      </c>
      <c r="V14" s="6">
        <v>40082</v>
      </c>
      <c r="W14" s="6">
        <v>11817</v>
      </c>
      <c r="X14" s="6">
        <v>12758</v>
      </c>
      <c r="Y14" s="6">
        <v>28591</v>
      </c>
    </row>
    <row r="15" spans="1:25" x14ac:dyDescent="0.25">
      <c r="B15" s="6"/>
      <c r="C15" s="6"/>
      <c r="D15" s="6"/>
      <c r="E15" s="6"/>
      <c r="F15" s="6"/>
      <c r="G15" s="6"/>
      <c r="H15" s="6"/>
      <c r="I15" s="6"/>
      <c r="J15" s="6"/>
      <c r="K15" s="6"/>
      <c r="L15" s="6"/>
      <c r="M15" s="6"/>
      <c r="N15" s="6"/>
      <c r="O15" s="6"/>
      <c r="P15" s="6"/>
      <c r="Q15" s="6"/>
      <c r="R15" s="6"/>
      <c r="S15" s="6"/>
      <c r="T15" s="6"/>
      <c r="U15" s="6"/>
      <c r="V15" s="6"/>
      <c r="W15" s="6"/>
      <c r="X15" s="6"/>
      <c r="Y15" s="6"/>
    </row>
    <row r="16" spans="1:25" x14ac:dyDescent="0.25">
      <c r="A16" s="17" t="s">
        <v>14</v>
      </c>
      <c r="B16" s="44" t="s">
        <v>15</v>
      </c>
      <c r="C16" s="33">
        <f>C5/B5-1</f>
        <v>8.3598164650285245E-2</v>
      </c>
      <c r="D16" s="33">
        <f t="shared" ref="D16:Y17" si="6">D5/C5-1</f>
        <v>-0.10872486624914424</v>
      </c>
      <c r="E16" s="33">
        <f t="shared" si="6"/>
        <v>-7.6214047964496046E-2</v>
      </c>
      <c r="F16" s="33">
        <f t="shared" si="6"/>
        <v>-2.6679395581834631E-2</v>
      </c>
      <c r="G16" s="33">
        <f t="shared" si="6"/>
        <v>0.13070440954681128</v>
      </c>
      <c r="H16" s="33">
        <f t="shared" si="6"/>
        <v>8.8349967353791525E-2</v>
      </c>
      <c r="I16" s="33">
        <f t="shared" si="6"/>
        <v>3.7255103614953544E-2</v>
      </c>
      <c r="J16" s="33">
        <f t="shared" si="6"/>
        <v>0.11378264713415787</v>
      </c>
      <c r="K16" s="33">
        <f t="shared" si="6"/>
        <v>0.10604599406528181</v>
      </c>
      <c r="L16" s="33">
        <f t="shared" si="6"/>
        <v>-8.0358160904121512E-2</v>
      </c>
      <c r="M16" s="33">
        <f t="shared" si="6"/>
        <v>0.18019312396983533</v>
      </c>
      <c r="N16" s="33">
        <f t="shared" si="6"/>
        <v>0.10575883228999938</v>
      </c>
      <c r="O16" s="33">
        <f t="shared" si="6"/>
        <v>9.0418308324251795E-2</v>
      </c>
      <c r="P16" s="33">
        <f t="shared" si="6"/>
        <v>9.2197382043318177E-2</v>
      </c>
      <c r="Q16" s="33">
        <f t="shared" si="6"/>
        <v>4.5255111378065926E-2</v>
      </c>
      <c r="R16" s="33">
        <f t="shared" si="6"/>
        <v>3.5138520384113026E-2</v>
      </c>
      <c r="S16" s="33">
        <f t="shared" si="6"/>
        <v>-8.773755930850835E-3</v>
      </c>
      <c r="T16" s="33">
        <f t="shared" si="6"/>
        <v>2.278703659139536E-2</v>
      </c>
      <c r="U16" s="33">
        <f t="shared" si="6"/>
        <v>3.5190088937752106E-2</v>
      </c>
      <c r="V16" s="33">
        <f t="shared" si="6"/>
        <v>-1.2070996136124168E-2</v>
      </c>
      <c r="W16" s="33">
        <f t="shared" si="6"/>
        <v>-0.64739149349128267</v>
      </c>
      <c r="X16" s="33">
        <f t="shared" si="6"/>
        <v>-1.5065958052576933E-3</v>
      </c>
      <c r="Y16" s="33">
        <f t="shared" si="6"/>
        <v>0.96580688852190244</v>
      </c>
    </row>
    <row r="17" spans="1:27" x14ac:dyDescent="0.25">
      <c r="A17" s="17" t="s">
        <v>16</v>
      </c>
      <c r="B17" s="44" t="s">
        <v>15</v>
      </c>
      <c r="C17" s="33">
        <f>C6/B6-1</f>
        <v>8.6666816234042932E-2</v>
      </c>
      <c r="D17" s="33">
        <f t="shared" si="6"/>
        <v>-0.10801882897018744</v>
      </c>
      <c r="E17" s="33">
        <f t="shared" si="6"/>
        <v>-7.8499675955929993E-2</v>
      </c>
      <c r="F17" s="33">
        <f t="shared" si="6"/>
        <v>-3.3180533751962282E-2</v>
      </c>
      <c r="G17" s="33">
        <f t="shared" si="6"/>
        <v>0.11255731784939527</v>
      </c>
      <c r="H17" s="33">
        <f t="shared" si="6"/>
        <v>9.0778535400709792E-2</v>
      </c>
      <c r="I17" s="33">
        <f t="shared" si="6"/>
        <v>2.9168406067028529E-2</v>
      </c>
      <c r="J17" s="33">
        <f t="shared" si="6"/>
        <v>0.11201481050047835</v>
      </c>
      <c r="K17" s="33">
        <f t="shared" si="6"/>
        <v>9.457715258422339E-2</v>
      </c>
      <c r="L17" s="33">
        <f t="shared" si="6"/>
        <v>-5.3601640604973078E-2</v>
      </c>
      <c r="M17" s="33">
        <f t="shared" si="6"/>
        <v>0.17658477568009245</v>
      </c>
      <c r="N17" s="33">
        <f t="shared" si="6"/>
        <v>9.1179066109043472E-2</v>
      </c>
      <c r="O17" s="33">
        <f t="shared" si="6"/>
        <v>8.2448996814278752E-2</v>
      </c>
      <c r="P17" s="33">
        <f t="shared" si="6"/>
        <v>0.11082308456935697</v>
      </c>
      <c r="Q17" s="33">
        <f t="shared" si="6"/>
        <v>5.4310763310114085E-2</v>
      </c>
      <c r="R17" s="33">
        <f t="shared" si="6"/>
        <v>6.8438132749008451E-2</v>
      </c>
      <c r="S17" s="33">
        <f t="shared" si="6"/>
        <v>1.3810863853958022E-3</v>
      </c>
      <c r="T17" s="33">
        <f t="shared" si="6"/>
        <v>1.8670800754920558E-2</v>
      </c>
      <c r="U17" s="33">
        <f t="shared" si="6"/>
        <v>2.1657360703215334E-2</v>
      </c>
      <c r="V17" s="33">
        <f t="shared" si="6"/>
        <v>-8.6785835276299572E-3</v>
      </c>
      <c r="W17" s="33">
        <f t="shared" si="6"/>
        <v>-0.6357509724497693</v>
      </c>
      <c r="X17" s="33">
        <f t="shared" si="6"/>
        <v>-1.4735302639385162E-2</v>
      </c>
      <c r="Y17" s="33">
        <f t="shared" si="6"/>
        <v>0.91663749282323459</v>
      </c>
    </row>
    <row r="18" spans="1:27" x14ac:dyDescent="0.25">
      <c r="A18" s="17" t="s">
        <v>17</v>
      </c>
      <c r="B18" s="44" t="s">
        <v>15</v>
      </c>
      <c r="C18" s="33">
        <f>C14/B14-1</f>
        <v>6.994960834206454E-2</v>
      </c>
      <c r="D18" s="33">
        <f t="shared" ref="D18:Y18" si="7">D14/C14-1</f>
        <v>-0.11191419911401257</v>
      </c>
      <c r="E18" s="33">
        <f t="shared" si="7"/>
        <v>-6.5844053557364113E-2</v>
      </c>
      <c r="F18" s="33">
        <f t="shared" si="7"/>
        <v>2.4169523916586222E-3</v>
      </c>
      <c r="G18" s="33">
        <f t="shared" si="7"/>
        <v>0.20903891443310529</v>
      </c>
      <c r="H18" s="33">
        <f t="shared" si="7"/>
        <v>7.8703274278823843E-2</v>
      </c>
      <c r="I18" s="33">
        <f t="shared" si="7"/>
        <v>6.9736446106883454E-2</v>
      </c>
      <c r="J18" s="33">
        <f t="shared" si="7"/>
        <v>0.12061412322655851</v>
      </c>
      <c r="K18" s="33">
        <f t="shared" si="7"/>
        <v>0.15002510580302708</v>
      </c>
      <c r="L18" s="33">
        <f t="shared" si="7"/>
        <v>-0.17801341026040851</v>
      </c>
      <c r="M18" s="33">
        <f t="shared" si="7"/>
        <v>0.19535607239063624</v>
      </c>
      <c r="N18" s="33">
        <f t="shared" si="7"/>
        <v>0.16606360693201294</v>
      </c>
      <c r="O18" s="33">
        <f t="shared" si="7"/>
        <v>0.12126408623223917</v>
      </c>
      <c r="P18" s="33">
        <f t="shared" si="7"/>
        <v>2.2600927342024235E-2</v>
      </c>
      <c r="Q18" s="33">
        <f t="shared" si="7"/>
        <v>8.4987180704585441E-3</v>
      </c>
      <c r="R18" s="33">
        <f t="shared" si="7"/>
        <v>-0.10616261004660799</v>
      </c>
      <c r="S18" s="33">
        <f t="shared" si="7"/>
        <v>-6.0281259875697879E-2</v>
      </c>
      <c r="T18" s="33">
        <f t="shared" si="7"/>
        <v>4.5035451055124298E-2</v>
      </c>
      <c r="U18" s="33">
        <f t="shared" si="7"/>
        <v>0.10648967551622412</v>
      </c>
      <c r="V18" s="33">
        <f t="shared" si="7"/>
        <v>-2.8574198395579398E-2</v>
      </c>
      <c r="W18" s="33">
        <f t="shared" si="7"/>
        <v>-0.7051793822663539</v>
      </c>
      <c r="X18" s="33">
        <f t="shared" si="7"/>
        <v>7.9631040027079658E-2</v>
      </c>
      <c r="Y18" s="33">
        <f t="shared" si="7"/>
        <v>1.2410252390656842</v>
      </c>
    </row>
    <row r="19" spans="1:27" x14ac:dyDescent="0.25">
      <c r="A19" s="2"/>
      <c r="B19" s="4"/>
      <c r="C19" s="4"/>
      <c r="D19" s="4"/>
      <c r="E19" s="4"/>
      <c r="F19" s="4"/>
      <c r="G19" s="4"/>
      <c r="H19" s="4"/>
      <c r="I19" s="4"/>
      <c r="J19" s="4"/>
      <c r="K19" s="4"/>
      <c r="L19" s="4"/>
      <c r="M19" s="4"/>
      <c r="N19" s="4"/>
      <c r="O19" s="4"/>
      <c r="P19" s="4"/>
      <c r="Q19" s="4"/>
      <c r="R19" s="4"/>
      <c r="S19" s="4"/>
      <c r="T19" s="4"/>
      <c r="U19" s="4"/>
      <c r="V19" s="4"/>
      <c r="W19" s="4"/>
      <c r="X19" s="4"/>
      <c r="Y19" s="4"/>
    </row>
    <row r="20" spans="1:27" x14ac:dyDescent="0.25">
      <c r="A20" s="17" t="s">
        <v>18</v>
      </c>
      <c r="B20" s="34">
        <f>B5/B2</f>
        <v>0.1118138296510586</v>
      </c>
      <c r="C20" s="34">
        <f t="shared" ref="C20:P20" si="8">C5/C2</f>
        <v>0.10925304003922572</v>
      </c>
      <c r="D20" s="34">
        <f t="shared" si="8"/>
        <v>0.10385713132013481</v>
      </c>
      <c r="E20" s="34">
        <f t="shared" si="8"/>
        <v>9.8789670366445426E-2</v>
      </c>
      <c r="F20" s="34">
        <f t="shared" si="8"/>
        <v>9.2217750484834451E-2</v>
      </c>
      <c r="G20" s="34">
        <f t="shared" si="8"/>
        <v>9.1779954114303328E-2</v>
      </c>
      <c r="H20" s="34">
        <f t="shared" si="8"/>
        <v>9.0345899312661293E-2</v>
      </c>
      <c r="I20" s="34">
        <f t="shared" si="8"/>
        <v>8.2670590188054435E-2</v>
      </c>
      <c r="J20" s="34">
        <f t="shared" si="8"/>
        <v>8.1164970210408749E-2</v>
      </c>
      <c r="K20" s="34">
        <f t="shared" si="8"/>
        <v>8.060993108728115E-2</v>
      </c>
      <c r="L20" s="34">
        <f t="shared" si="8"/>
        <v>8.6084058684373105E-2</v>
      </c>
      <c r="M20" s="34">
        <f t="shared" si="8"/>
        <v>8.642806785164929E-2</v>
      </c>
      <c r="N20" s="34">
        <f t="shared" si="8"/>
        <v>8.3475931537933298E-2</v>
      </c>
      <c r="O20" s="34">
        <f t="shared" si="8"/>
        <v>8.681560860227111E-2</v>
      </c>
      <c r="P20" s="34">
        <f t="shared" si="8"/>
        <v>9.2127908570282316E-2</v>
      </c>
      <c r="Q20" s="34">
        <f t="shared" ref="Q20:R20" si="9">Q5/Q2</f>
        <v>9.3097719440862828E-2</v>
      </c>
      <c r="R20" s="34">
        <f t="shared" si="9"/>
        <v>0.10109445110396541</v>
      </c>
      <c r="S20" s="34">
        <f t="shared" ref="S20:T20" si="10">S5/S2</f>
        <v>0.10199417714197992</v>
      </c>
      <c r="T20" s="34">
        <f t="shared" si="10"/>
        <v>9.7624281888814085E-2</v>
      </c>
      <c r="U20" s="34">
        <f t="shared" ref="U20:V20" si="11">U5/U2</f>
        <v>9.5177430380473729E-2</v>
      </c>
      <c r="V20" s="34">
        <f t="shared" si="11"/>
        <v>9.388770109760293E-2</v>
      </c>
      <c r="W20" s="34">
        <f t="shared" ref="W20:X20" si="12">W5/W2</f>
        <v>3.9023270175594531E-2</v>
      </c>
      <c r="X20" s="34">
        <f t="shared" si="12"/>
        <v>3.2788513716450973E-2</v>
      </c>
      <c r="Y20" s="34">
        <f t="shared" ref="Y20" si="13">Y5/Y2</f>
        <v>5.4816122817799171E-2</v>
      </c>
    </row>
    <row r="21" spans="1:27" x14ac:dyDescent="0.25">
      <c r="A21" s="17" t="s">
        <v>19</v>
      </c>
      <c r="B21" s="34">
        <f t="shared" ref="B21:P21" si="14">B5/B4</f>
        <v>0.39276477422743084</v>
      </c>
      <c r="C21" s="34">
        <f t="shared" si="14"/>
        <v>0.39700627132805189</v>
      </c>
      <c r="D21" s="34">
        <f t="shared" si="14"/>
        <v>0.37126762546869224</v>
      </c>
      <c r="E21" s="34">
        <f t="shared" si="14"/>
        <v>0.33818071992196042</v>
      </c>
      <c r="F21" s="34">
        <f t="shared" si="14"/>
        <v>0.31845569960368109</v>
      </c>
      <c r="G21" s="34">
        <f t="shared" si="14"/>
        <v>0.31117212715071862</v>
      </c>
      <c r="H21" s="34">
        <f t="shared" si="14"/>
        <v>0.30828535722495093</v>
      </c>
      <c r="I21" s="34">
        <f t="shared" si="14"/>
        <v>0.28606240811560768</v>
      </c>
      <c r="J21" s="34">
        <f t="shared" si="14"/>
        <v>0.27195842344814231</v>
      </c>
      <c r="K21" s="34">
        <f t="shared" si="14"/>
        <v>0.27569800532923072</v>
      </c>
      <c r="L21" s="34">
        <f t="shared" si="14"/>
        <v>0.2624387274839653</v>
      </c>
      <c r="M21" s="34">
        <f t="shared" si="14"/>
        <v>0.2780233694877165</v>
      </c>
      <c r="N21" s="34">
        <f t="shared" si="14"/>
        <v>0.2775627651570971</v>
      </c>
      <c r="O21" s="34">
        <f t="shared" si="14"/>
        <v>0.28491157569182107</v>
      </c>
      <c r="P21" s="34">
        <f t="shared" si="14"/>
        <v>0.29621788875096783</v>
      </c>
      <c r="Q21" s="34">
        <f t="shared" ref="Q21:R21" si="15">Q5/Q4</f>
        <v>0.29422984713051037</v>
      </c>
      <c r="R21" s="34">
        <f t="shared" si="15"/>
        <v>0.29968143884106646</v>
      </c>
      <c r="S21" s="34">
        <f t="shared" ref="S21:T21" si="16">S5/S4</f>
        <v>0.29173086079054822</v>
      </c>
      <c r="T21" s="34">
        <f t="shared" si="16"/>
        <v>0.27912388921924741</v>
      </c>
      <c r="U21" s="34">
        <f t="shared" ref="U21:V21" si="17">U5/U4</f>
        <v>0.27957400447577202</v>
      </c>
      <c r="V21" s="34">
        <f t="shared" si="17"/>
        <v>0.26825647430308458</v>
      </c>
      <c r="W21" s="34">
        <f t="shared" ref="W21:X21" si="18">W5/W4</f>
        <v>0.1160628724376838</v>
      </c>
      <c r="X21" s="34">
        <f t="shared" si="18"/>
        <v>0.10506114389066622</v>
      </c>
      <c r="Y21" s="34">
        <f t="shared" ref="Y21" si="19">Y5/Y4</f>
        <v>0.17819564257482257</v>
      </c>
    </row>
    <row r="22" spans="1:27" x14ac:dyDescent="0.25">
      <c r="S22" s="16"/>
      <c r="T22" s="16"/>
      <c r="U22" s="16"/>
      <c r="V22" s="16"/>
      <c r="W22" s="16"/>
      <c r="X22" s="16"/>
      <c r="Y22" s="16"/>
    </row>
    <row r="23" spans="1:27" ht="16.2" thickBot="1" x14ac:dyDescent="0.3">
      <c r="A23" s="90" t="s">
        <v>20</v>
      </c>
      <c r="B23" s="5">
        <v>1999</v>
      </c>
      <c r="C23" s="5">
        <v>2000</v>
      </c>
      <c r="D23" s="5">
        <v>2001</v>
      </c>
      <c r="E23" s="5">
        <v>2002</v>
      </c>
      <c r="F23" s="5">
        <v>2003</v>
      </c>
      <c r="G23" s="5">
        <v>2004</v>
      </c>
      <c r="H23" s="5">
        <v>2005</v>
      </c>
      <c r="I23" s="5">
        <v>2006</v>
      </c>
      <c r="J23" s="5">
        <v>2007</v>
      </c>
      <c r="K23" s="5">
        <v>2008</v>
      </c>
      <c r="L23" s="5">
        <v>2009</v>
      </c>
      <c r="M23" s="5">
        <v>2010</v>
      </c>
      <c r="N23" s="5">
        <v>2011</v>
      </c>
      <c r="O23" s="5">
        <v>2012</v>
      </c>
      <c r="P23" s="5">
        <v>2013</v>
      </c>
      <c r="Q23" s="5">
        <v>2014</v>
      </c>
      <c r="R23" s="5">
        <v>2015</v>
      </c>
      <c r="S23" s="5">
        <v>2016</v>
      </c>
      <c r="T23" s="5">
        <v>2017</v>
      </c>
      <c r="U23" s="5">
        <v>2018</v>
      </c>
      <c r="V23" s="5">
        <v>2019</v>
      </c>
      <c r="W23" s="5" t="s">
        <v>81</v>
      </c>
      <c r="X23" s="5" t="s">
        <v>80</v>
      </c>
      <c r="Y23" s="5" t="s">
        <v>79</v>
      </c>
    </row>
    <row r="24" spans="1:27" ht="13.8" thickTop="1" x14ac:dyDescent="0.25">
      <c r="A24" s="17" t="s">
        <v>21</v>
      </c>
      <c r="B24" s="6">
        <v>1232335</v>
      </c>
      <c r="C24" s="6">
        <v>1452650</v>
      </c>
      <c r="D24" s="6">
        <v>1375739</v>
      </c>
      <c r="E24" s="6">
        <v>1406762</v>
      </c>
      <c r="F24" s="6">
        <v>1524429</v>
      </c>
      <c r="G24" s="6">
        <v>1778958</v>
      </c>
      <c r="H24" s="6">
        <v>2008045</v>
      </c>
      <c r="I24" s="6">
        <v>2227523</v>
      </c>
      <c r="J24" s="6">
        <v>2371811</v>
      </c>
      <c r="K24" s="6">
        <v>2561936</v>
      </c>
      <c r="L24" s="6">
        <v>1987563</v>
      </c>
      <c r="M24" s="6">
        <v>2375407</v>
      </c>
      <c r="N24" s="6">
        <v>2698074</v>
      </c>
      <c r="O24" s="6">
        <v>2773359</v>
      </c>
      <c r="P24" s="6">
        <v>2759982</v>
      </c>
      <c r="Q24" s="6">
        <v>2876566</v>
      </c>
      <c r="R24" s="6">
        <v>2771554</v>
      </c>
      <c r="S24" s="6">
        <v>2720282</v>
      </c>
      <c r="T24" s="6">
        <v>2911415</v>
      </c>
      <c r="U24" s="6">
        <v>3121057</v>
      </c>
      <c r="V24" s="6">
        <v>3105670</v>
      </c>
      <c r="W24" s="6">
        <v>2813028</v>
      </c>
      <c r="X24" s="6">
        <v>3408600</v>
      </c>
      <c r="Y24" s="6">
        <v>3969643</v>
      </c>
    </row>
    <row r="25" spans="1:27" x14ac:dyDescent="0.25">
      <c r="A25" s="18" t="s">
        <v>22</v>
      </c>
      <c r="B25" s="6">
        <v>1035592</v>
      </c>
      <c r="C25" s="6">
        <v>1231722</v>
      </c>
      <c r="D25" s="6">
        <v>1153701</v>
      </c>
      <c r="E25" s="6">
        <v>1173281</v>
      </c>
      <c r="F25" s="6">
        <v>1272089</v>
      </c>
      <c r="G25" s="6">
        <v>1488349</v>
      </c>
      <c r="H25" s="6">
        <v>1695820</v>
      </c>
      <c r="I25" s="6">
        <v>1878194</v>
      </c>
      <c r="J25" s="6">
        <v>1986347</v>
      </c>
      <c r="K25" s="6">
        <v>2141287</v>
      </c>
      <c r="L25" s="6">
        <v>1580025</v>
      </c>
      <c r="M25" s="6">
        <v>1938950</v>
      </c>
      <c r="N25" s="6">
        <v>2239886</v>
      </c>
      <c r="O25" s="6">
        <v>2303749</v>
      </c>
      <c r="P25" s="6">
        <v>2294247</v>
      </c>
      <c r="Q25" s="6">
        <v>2385480</v>
      </c>
      <c r="R25" s="6">
        <v>2273249</v>
      </c>
      <c r="S25" s="6">
        <v>2207195</v>
      </c>
      <c r="T25" s="6">
        <v>2356345</v>
      </c>
      <c r="U25" s="6">
        <v>2555662</v>
      </c>
      <c r="V25" s="6">
        <v>2512358</v>
      </c>
      <c r="W25" s="6">
        <v>2346727</v>
      </c>
      <c r="X25" s="6">
        <v>2849395</v>
      </c>
      <c r="Y25" s="6">
        <v>3272935</v>
      </c>
      <c r="AA25" s="89"/>
    </row>
    <row r="26" spans="1:27" x14ac:dyDescent="0.25">
      <c r="A26" s="18" t="s">
        <v>23</v>
      </c>
      <c r="B26" s="6">
        <v>196742</v>
      </c>
      <c r="C26" s="6">
        <v>220927</v>
      </c>
      <c r="D26" s="6">
        <v>222039</v>
      </c>
      <c r="E26" s="6">
        <v>233480</v>
      </c>
      <c r="F26" s="6">
        <v>252340</v>
      </c>
      <c r="G26" s="6">
        <v>290609</v>
      </c>
      <c r="H26" s="6">
        <v>312225</v>
      </c>
      <c r="I26" s="6">
        <v>349329</v>
      </c>
      <c r="J26" s="6">
        <v>385464</v>
      </c>
      <c r="K26" s="6">
        <v>420650</v>
      </c>
      <c r="L26" s="6">
        <v>407538</v>
      </c>
      <c r="M26" s="6">
        <v>436456</v>
      </c>
      <c r="N26" s="6">
        <v>458188</v>
      </c>
      <c r="O26" s="6">
        <v>469610</v>
      </c>
      <c r="P26" s="6">
        <v>465736</v>
      </c>
      <c r="Q26" s="6">
        <v>491086</v>
      </c>
      <c r="R26" s="6">
        <v>498305</v>
      </c>
      <c r="S26" s="6">
        <v>513088</v>
      </c>
      <c r="T26" s="6">
        <v>555070</v>
      </c>
      <c r="U26" s="6">
        <v>565395</v>
      </c>
      <c r="V26" s="6">
        <v>593313</v>
      </c>
      <c r="W26" s="6">
        <v>466301</v>
      </c>
      <c r="X26" s="6">
        <v>559205</v>
      </c>
      <c r="Y26" s="6">
        <v>696707</v>
      </c>
    </row>
    <row r="27" spans="1:27" ht="15.6" x14ac:dyDescent="0.25">
      <c r="A27" s="7" t="s">
        <v>24</v>
      </c>
      <c r="B27" s="11">
        <f>B28+B36</f>
        <v>77260</v>
      </c>
      <c r="C27" s="11">
        <f t="shared" ref="C27:P27" si="20">C28+C36</f>
        <v>85490</v>
      </c>
      <c r="D27" s="11">
        <f t="shared" si="20"/>
        <v>82185</v>
      </c>
      <c r="E27" s="11">
        <f t="shared" si="20"/>
        <v>79362</v>
      </c>
      <c r="F27" s="11">
        <f t="shared" si="20"/>
        <v>81708</v>
      </c>
      <c r="G27" s="11">
        <f t="shared" si="20"/>
        <v>93342</v>
      </c>
      <c r="H27" s="11">
        <f t="shared" si="20"/>
        <v>98695</v>
      </c>
      <c r="I27" s="11">
        <f t="shared" si="20"/>
        <v>105404</v>
      </c>
      <c r="J27" s="11">
        <f t="shared" si="20"/>
        <v>112930</v>
      </c>
      <c r="K27" s="11">
        <f t="shared" si="20"/>
        <v>119133</v>
      </c>
      <c r="L27" s="11">
        <f t="shared" si="20"/>
        <v>115126</v>
      </c>
      <c r="M27" s="11">
        <f t="shared" si="20"/>
        <v>123833</v>
      </c>
      <c r="N27" s="11">
        <f t="shared" si="20"/>
        <v>130607</v>
      </c>
      <c r="O27" s="11">
        <f t="shared" si="20"/>
        <v>138167</v>
      </c>
      <c r="P27" s="11">
        <f t="shared" si="20"/>
        <v>132324</v>
      </c>
      <c r="Q27" s="11">
        <f t="shared" ref="Q27" si="21">Q28+Q36</f>
        <v>140228</v>
      </c>
      <c r="R27" s="11">
        <f t="shared" ref="R27:W27" si="22">R28+R36</f>
        <v>144667</v>
      </c>
      <c r="S27" s="11">
        <f t="shared" si="22"/>
        <v>147639</v>
      </c>
      <c r="T27" s="11">
        <f t="shared" si="22"/>
        <v>164885</v>
      </c>
      <c r="U27" s="11">
        <f t="shared" si="22"/>
        <v>176395</v>
      </c>
      <c r="V27" s="11">
        <f t="shared" si="22"/>
        <v>184785</v>
      </c>
      <c r="W27" s="11">
        <f t="shared" si="22"/>
        <v>47075</v>
      </c>
      <c r="X27" s="11">
        <f t="shared" ref="X27:Y27" si="23">X28+X36</f>
        <v>74544</v>
      </c>
      <c r="Y27" s="11">
        <f t="shared" si="23"/>
        <v>161941</v>
      </c>
    </row>
    <row r="28" spans="1:27" ht="15.6" x14ac:dyDescent="0.25">
      <c r="A28" s="19" t="s">
        <v>5</v>
      </c>
      <c r="B28" s="26">
        <v>58864</v>
      </c>
      <c r="C28" s="26">
        <v>64174</v>
      </c>
      <c r="D28" s="26">
        <v>60525</v>
      </c>
      <c r="E28" s="26">
        <v>59017</v>
      </c>
      <c r="F28" s="26">
        <v>61244</v>
      </c>
      <c r="G28" s="26">
        <v>70332</v>
      </c>
      <c r="H28" s="26">
        <v>74112</v>
      </c>
      <c r="I28" s="26">
        <v>78375</v>
      </c>
      <c r="J28" s="26">
        <v>82606</v>
      </c>
      <c r="K28" s="26">
        <v>84317</v>
      </c>
      <c r="L28" s="26">
        <v>82512</v>
      </c>
      <c r="M28" s="26">
        <v>85166</v>
      </c>
      <c r="N28" s="26">
        <v>86623</v>
      </c>
      <c r="O28" s="26">
        <v>90340</v>
      </c>
      <c r="P28" s="26">
        <v>91119</v>
      </c>
      <c r="Q28" s="26">
        <v>96248</v>
      </c>
      <c r="R28" s="26">
        <v>102664</v>
      </c>
      <c r="S28" s="26">
        <v>109155</v>
      </c>
      <c r="T28" s="26">
        <v>117931</v>
      </c>
      <c r="U28" s="26">
        <v>125717</v>
      </c>
      <c r="V28" s="26">
        <v>131990</v>
      </c>
      <c r="W28" s="26">
        <v>33704</v>
      </c>
      <c r="X28" s="26">
        <v>56697</v>
      </c>
      <c r="Y28" s="26">
        <v>115312</v>
      </c>
    </row>
    <row r="29" spans="1:27" x14ac:dyDescent="0.25">
      <c r="A29" s="20" t="s">
        <v>6</v>
      </c>
      <c r="B29" s="26">
        <v>17477</v>
      </c>
      <c r="C29" s="26">
        <v>18940</v>
      </c>
      <c r="D29" s="26">
        <v>17352</v>
      </c>
      <c r="E29" s="26">
        <v>16406</v>
      </c>
      <c r="F29" s="26">
        <v>16705</v>
      </c>
      <c r="G29" s="26">
        <v>18970</v>
      </c>
      <c r="H29" s="26">
        <v>19655</v>
      </c>
      <c r="I29" s="26">
        <v>20362</v>
      </c>
      <c r="J29" s="26">
        <v>20967</v>
      </c>
      <c r="K29" s="26">
        <v>21156</v>
      </c>
      <c r="L29" s="26">
        <v>19117</v>
      </c>
      <c r="M29" s="26">
        <v>19115</v>
      </c>
      <c r="N29" s="26">
        <v>19061</v>
      </c>
      <c r="O29" s="26">
        <v>19214</v>
      </c>
      <c r="P29" s="26">
        <v>18786</v>
      </c>
      <c r="Q29" s="26">
        <v>18894</v>
      </c>
      <c r="R29" s="26">
        <v>19404</v>
      </c>
      <c r="S29" s="26">
        <v>18860</v>
      </c>
      <c r="T29" s="26">
        <v>19240</v>
      </c>
      <c r="U29" s="26">
        <v>19081</v>
      </c>
      <c r="V29" s="26">
        <v>18474</v>
      </c>
      <c r="W29" s="26">
        <v>4836</v>
      </c>
      <c r="X29" s="26">
        <v>6404</v>
      </c>
      <c r="Y29" s="26">
        <v>12224</v>
      </c>
    </row>
    <row r="30" spans="1:27" x14ac:dyDescent="0.25">
      <c r="A30" s="20" t="s">
        <v>7</v>
      </c>
      <c r="B30" s="26">
        <v>342</v>
      </c>
      <c r="C30" s="26">
        <v>366</v>
      </c>
      <c r="D30" s="26">
        <v>389</v>
      </c>
      <c r="E30" s="26">
        <v>323</v>
      </c>
      <c r="F30" s="26">
        <v>502</v>
      </c>
      <c r="G30" s="26">
        <v>584</v>
      </c>
      <c r="H30" s="26">
        <v>627</v>
      </c>
      <c r="I30" s="26">
        <v>819</v>
      </c>
      <c r="J30" s="26">
        <v>909</v>
      </c>
      <c r="K30" s="26">
        <v>981</v>
      </c>
      <c r="L30" s="26">
        <v>1013</v>
      </c>
      <c r="M30" s="26">
        <v>1065</v>
      </c>
      <c r="N30" s="26">
        <v>1116</v>
      </c>
      <c r="O30" s="26">
        <v>1188</v>
      </c>
      <c r="P30" s="26">
        <v>1186</v>
      </c>
      <c r="Q30" s="26">
        <v>1249</v>
      </c>
      <c r="R30" s="26">
        <v>1321</v>
      </c>
      <c r="S30" s="26">
        <v>1364</v>
      </c>
      <c r="T30" s="26">
        <v>1404</v>
      </c>
      <c r="U30" s="26">
        <v>1531</v>
      </c>
      <c r="V30" s="26">
        <v>1585</v>
      </c>
      <c r="W30" s="26">
        <v>1049</v>
      </c>
      <c r="X30" s="26">
        <v>1071</v>
      </c>
      <c r="Y30" s="26">
        <v>1339</v>
      </c>
    </row>
    <row r="31" spans="1:27" x14ac:dyDescent="0.25">
      <c r="A31" s="20" t="s">
        <v>8</v>
      </c>
      <c r="B31" s="27">
        <v>17135</v>
      </c>
      <c r="C31" s="27">
        <v>18574</v>
      </c>
      <c r="D31" s="27">
        <v>16964</v>
      </c>
      <c r="E31" s="27">
        <v>16083</v>
      </c>
      <c r="F31" s="27">
        <v>16203</v>
      </c>
      <c r="G31" s="27">
        <v>18386</v>
      </c>
      <c r="H31" s="27">
        <v>19028</v>
      </c>
      <c r="I31" s="27">
        <v>19543</v>
      </c>
      <c r="J31" s="27">
        <v>20057</v>
      </c>
      <c r="K31" s="27">
        <v>20175</v>
      </c>
      <c r="L31" s="27">
        <v>18103</v>
      </c>
      <c r="M31" s="27">
        <v>18050</v>
      </c>
      <c r="N31" s="27">
        <v>17945</v>
      </c>
      <c r="O31" s="27">
        <v>18025</v>
      </c>
      <c r="P31" s="27">
        <v>17600</v>
      </c>
      <c r="Q31" s="27">
        <v>17644</v>
      </c>
      <c r="R31" s="27">
        <v>18083</v>
      </c>
      <c r="S31" s="27">
        <v>17495</v>
      </c>
      <c r="T31" s="27">
        <v>17836</v>
      </c>
      <c r="U31" s="27">
        <v>17550</v>
      </c>
      <c r="V31" s="27">
        <v>16889</v>
      </c>
      <c r="W31" s="27">
        <v>3787</v>
      </c>
      <c r="X31" s="27">
        <v>5333</v>
      </c>
      <c r="Y31" s="27">
        <v>10885</v>
      </c>
    </row>
    <row r="32" spans="1:27" x14ac:dyDescent="0.25">
      <c r="A32" s="20" t="s">
        <v>9</v>
      </c>
      <c r="B32" s="26">
        <v>41387</v>
      </c>
      <c r="C32" s="26">
        <v>45235</v>
      </c>
      <c r="D32" s="26">
        <v>43173</v>
      </c>
      <c r="E32" s="26">
        <v>42611</v>
      </c>
      <c r="F32" s="26">
        <v>44539</v>
      </c>
      <c r="G32" s="26">
        <v>51363</v>
      </c>
      <c r="H32" s="26">
        <v>54457</v>
      </c>
      <c r="I32" s="26">
        <v>58013</v>
      </c>
      <c r="J32" s="26">
        <v>61639</v>
      </c>
      <c r="K32" s="26">
        <v>63161</v>
      </c>
      <c r="L32" s="26">
        <v>63396</v>
      </c>
      <c r="M32" s="26">
        <v>66051</v>
      </c>
      <c r="N32" s="26">
        <v>67562</v>
      </c>
      <c r="O32" s="26">
        <v>71126</v>
      </c>
      <c r="P32" s="26">
        <v>72333</v>
      </c>
      <c r="Q32" s="26">
        <v>77355</v>
      </c>
      <c r="R32" s="26">
        <v>83260</v>
      </c>
      <c r="S32" s="26">
        <v>90296</v>
      </c>
      <c r="T32" s="26">
        <v>98691</v>
      </c>
      <c r="U32" s="26">
        <v>106636</v>
      </c>
      <c r="V32" s="26">
        <v>113516</v>
      </c>
      <c r="W32" s="26">
        <v>28868</v>
      </c>
      <c r="X32" s="26">
        <v>50292</v>
      </c>
      <c r="Y32" s="26">
        <v>103088</v>
      </c>
    </row>
    <row r="33" spans="1:25" x14ac:dyDescent="0.25">
      <c r="A33" s="20" t="s">
        <v>10</v>
      </c>
      <c r="B33" s="26">
        <v>233</v>
      </c>
      <c r="C33" s="26">
        <v>240</v>
      </c>
      <c r="D33" s="26">
        <v>246</v>
      </c>
      <c r="E33" s="26">
        <v>252</v>
      </c>
      <c r="F33" s="26">
        <v>257</v>
      </c>
      <c r="G33" s="26">
        <v>263</v>
      </c>
      <c r="H33" s="26">
        <v>273</v>
      </c>
      <c r="I33" s="26">
        <v>296</v>
      </c>
      <c r="J33" s="26">
        <v>308</v>
      </c>
      <c r="K33" s="26">
        <v>320</v>
      </c>
      <c r="L33" s="26">
        <v>354</v>
      </c>
      <c r="M33" s="26">
        <v>366</v>
      </c>
      <c r="N33" s="26">
        <v>380</v>
      </c>
      <c r="O33" s="26">
        <v>416</v>
      </c>
      <c r="P33" s="26">
        <v>442</v>
      </c>
      <c r="Q33" s="26">
        <v>472</v>
      </c>
      <c r="R33" s="26">
        <v>526</v>
      </c>
      <c r="S33" s="26">
        <v>584</v>
      </c>
      <c r="T33" s="26">
        <v>639</v>
      </c>
      <c r="U33" s="26">
        <v>677</v>
      </c>
      <c r="V33" s="26">
        <v>716</v>
      </c>
      <c r="W33" s="26">
        <v>235</v>
      </c>
      <c r="X33" s="26">
        <v>312</v>
      </c>
      <c r="Y33" s="26">
        <v>611</v>
      </c>
    </row>
    <row r="34" spans="1:25" x14ac:dyDescent="0.25">
      <c r="A34" s="20" t="s">
        <v>11</v>
      </c>
      <c r="B34" s="26">
        <v>1966</v>
      </c>
      <c r="C34" s="26">
        <v>2117</v>
      </c>
      <c r="D34" s="26">
        <v>2251</v>
      </c>
      <c r="E34" s="26">
        <v>2462</v>
      </c>
      <c r="F34" s="26">
        <v>2743</v>
      </c>
      <c r="G34" s="26">
        <v>3175</v>
      </c>
      <c r="H34" s="26">
        <v>3621</v>
      </c>
      <c r="I34" s="26">
        <v>4040</v>
      </c>
      <c r="J34" s="26">
        <v>4553</v>
      </c>
      <c r="K34" s="26">
        <v>5042</v>
      </c>
      <c r="L34" s="26">
        <v>5552</v>
      </c>
      <c r="M34" s="26">
        <v>5957</v>
      </c>
      <c r="N34" s="26">
        <v>6481</v>
      </c>
      <c r="O34" s="26">
        <v>7142</v>
      </c>
      <c r="P34" s="26">
        <v>7675</v>
      </c>
      <c r="Q34" s="26">
        <v>8167</v>
      </c>
      <c r="R34" s="26">
        <v>8796</v>
      </c>
      <c r="S34" s="26">
        <v>9637</v>
      </c>
      <c r="T34" s="26">
        <v>10776</v>
      </c>
      <c r="U34" s="26">
        <v>11130</v>
      </c>
      <c r="V34" s="26">
        <v>10814</v>
      </c>
      <c r="W34" s="26">
        <v>4785</v>
      </c>
      <c r="X34" s="26">
        <v>4221</v>
      </c>
      <c r="Y34" s="26">
        <v>6009</v>
      </c>
    </row>
    <row r="35" spans="1:25" x14ac:dyDescent="0.25">
      <c r="A35" s="20" t="s">
        <v>12</v>
      </c>
      <c r="B35" s="26">
        <v>39189</v>
      </c>
      <c r="C35" s="26">
        <v>42878</v>
      </c>
      <c r="D35" s="26">
        <v>40676</v>
      </c>
      <c r="E35" s="26">
        <v>39897</v>
      </c>
      <c r="F35" s="26">
        <v>41539</v>
      </c>
      <c r="G35" s="26">
        <v>47924</v>
      </c>
      <c r="H35" s="26">
        <v>50563</v>
      </c>
      <c r="I35" s="26">
        <v>53677</v>
      </c>
      <c r="J35" s="26">
        <v>56779</v>
      </c>
      <c r="K35" s="26">
        <v>57799</v>
      </c>
      <c r="L35" s="26">
        <v>57490</v>
      </c>
      <c r="M35" s="26">
        <v>59728</v>
      </c>
      <c r="N35" s="26">
        <v>60701</v>
      </c>
      <c r="O35" s="26">
        <v>63568</v>
      </c>
      <c r="P35" s="26">
        <v>64217</v>
      </c>
      <c r="Q35" s="26">
        <v>68715</v>
      </c>
      <c r="R35" s="26">
        <v>73937</v>
      </c>
      <c r="S35" s="26">
        <v>80075</v>
      </c>
      <c r="T35" s="26">
        <v>87276</v>
      </c>
      <c r="U35" s="26">
        <v>94829</v>
      </c>
      <c r="V35" s="26">
        <v>101986</v>
      </c>
      <c r="W35" s="26">
        <v>23848</v>
      </c>
      <c r="X35" s="26">
        <v>45760</v>
      </c>
      <c r="Y35" s="26">
        <v>96468</v>
      </c>
    </row>
    <row r="36" spans="1:25" ht="15.6" x14ac:dyDescent="0.25">
      <c r="A36" s="19" t="s">
        <v>13</v>
      </c>
      <c r="B36" s="12">
        <v>18396</v>
      </c>
      <c r="C36" s="12">
        <v>21316</v>
      </c>
      <c r="D36" s="12">
        <v>21660</v>
      </c>
      <c r="E36" s="12">
        <v>20345</v>
      </c>
      <c r="F36" s="12">
        <v>20464</v>
      </c>
      <c r="G36" s="12">
        <v>23010</v>
      </c>
      <c r="H36" s="12">
        <v>24583</v>
      </c>
      <c r="I36" s="12">
        <v>27029</v>
      </c>
      <c r="J36" s="12">
        <v>30324</v>
      </c>
      <c r="K36" s="12">
        <v>34816</v>
      </c>
      <c r="L36" s="12">
        <v>32614</v>
      </c>
      <c r="M36" s="12">
        <v>38667</v>
      </c>
      <c r="N36" s="12">
        <v>43984</v>
      </c>
      <c r="O36" s="12">
        <v>47827</v>
      </c>
      <c r="P36" s="12">
        <v>41205</v>
      </c>
      <c r="Q36" s="12">
        <v>43980</v>
      </c>
      <c r="R36" s="12">
        <v>42003</v>
      </c>
      <c r="S36" s="12">
        <v>38484</v>
      </c>
      <c r="T36" s="12">
        <v>46954</v>
      </c>
      <c r="U36" s="12">
        <v>50678</v>
      </c>
      <c r="V36" s="12">
        <v>52795</v>
      </c>
      <c r="W36" s="12">
        <v>13371</v>
      </c>
      <c r="X36" s="12">
        <v>17847</v>
      </c>
      <c r="Y36" s="12">
        <v>46629</v>
      </c>
    </row>
    <row r="37" spans="1:25" x14ac:dyDescent="0.25">
      <c r="B37" s="6"/>
      <c r="C37" s="6"/>
      <c r="D37" s="6"/>
      <c r="E37" s="6"/>
      <c r="F37" s="6"/>
      <c r="G37" s="6"/>
      <c r="H37" s="6"/>
      <c r="I37" s="6"/>
      <c r="J37" s="6"/>
      <c r="K37" s="6"/>
      <c r="L37" s="6"/>
      <c r="M37" s="6"/>
      <c r="N37" s="6"/>
      <c r="O37" s="6"/>
      <c r="P37" s="6"/>
      <c r="Q37" s="6"/>
      <c r="R37" s="6"/>
      <c r="S37" s="6"/>
      <c r="T37" s="6"/>
      <c r="U37" s="6"/>
      <c r="V37" s="6"/>
      <c r="W37" s="6"/>
      <c r="X37" s="6"/>
      <c r="Y37" s="6"/>
    </row>
    <row r="38" spans="1:25" x14ac:dyDescent="0.25">
      <c r="A38" s="17" t="s">
        <v>25</v>
      </c>
      <c r="B38" s="44" t="s">
        <v>15</v>
      </c>
      <c r="C38" s="33">
        <f>C27/B27-1</f>
        <v>0.10652342738804044</v>
      </c>
      <c r="D38" s="33">
        <f t="shared" ref="D38:Y38" si="24">D27/C27-1</f>
        <v>-3.865949233828514E-2</v>
      </c>
      <c r="E38" s="33">
        <f t="shared" si="24"/>
        <v>-3.4349333820040129E-2</v>
      </c>
      <c r="F38" s="33">
        <f t="shared" si="24"/>
        <v>2.9560746956981854E-2</v>
      </c>
      <c r="G38" s="33">
        <f t="shared" si="24"/>
        <v>0.14238507857247762</v>
      </c>
      <c r="H38" s="33">
        <f t="shared" si="24"/>
        <v>5.7348246234278255E-2</v>
      </c>
      <c r="I38" s="33">
        <f t="shared" si="24"/>
        <v>6.7977101170272114E-2</v>
      </c>
      <c r="J38" s="33">
        <f t="shared" si="24"/>
        <v>7.140146484004406E-2</v>
      </c>
      <c r="K38" s="33">
        <f t="shared" si="24"/>
        <v>5.4927831399982363E-2</v>
      </c>
      <c r="L38" s="33">
        <f t="shared" si="24"/>
        <v>-3.3634677209505304E-2</v>
      </c>
      <c r="M38" s="33">
        <f t="shared" si="24"/>
        <v>7.5630179108107543E-2</v>
      </c>
      <c r="N38" s="33">
        <f t="shared" si="24"/>
        <v>5.4702704448733375E-2</v>
      </c>
      <c r="O38" s="33">
        <f t="shared" si="24"/>
        <v>5.7883574387284087E-2</v>
      </c>
      <c r="P38" s="33">
        <f t="shared" si="24"/>
        <v>-4.2289403403128145E-2</v>
      </c>
      <c r="Q38" s="33">
        <f t="shared" si="24"/>
        <v>5.9732172546174578E-2</v>
      </c>
      <c r="R38" s="33">
        <f t="shared" si="24"/>
        <v>3.1655589468579715E-2</v>
      </c>
      <c r="S38" s="33">
        <f t="shared" si="24"/>
        <v>2.0543731466056592E-2</v>
      </c>
      <c r="T38" s="33">
        <f t="shared" si="24"/>
        <v>0.11681195348112627</v>
      </c>
      <c r="U38" s="33">
        <f t="shared" si="24"/>
        <v>6.9806228583558338E-2</v>
      </c>
      <c r="V38" s="33">
        <f t="shared" si="24"/>
        <v>4.7563706454264665E-2</v>
      </c>
      <c r="W38" s="33">
        <f t="shared" si="24"/>
        <v>-0.74524447330681598</v>
      </c>
      <c r="X38" s="33">
        <f t="shared" si="24"/>
        <v>0.58351566648964415</v>
      </c>
      <c r="Y38" s="33">
        <f t="shared" si="24"/>
        <v>1.1724216570079418</v>
      </c>
    </row>
    <row r="39" spans="1:25" x14ac:dyDescent="0.25">
      <c r="A39" s="17" t="s">
        <v>26</v>
      </c>
      <c r="B39" s="44" t="s">
        <v>15</v>
      </c>
      <c r="C39" s="33">
        <f>C28/B28-1</f>
        <v>9.020793693938578E-2</v>
      </c>
      <c r="D39" s="33">
        <f t="shared" ref="D39:Y39" si="25">D28/C28-1</f>
        <v>-5.6861034063639515E-2</v>
      </c>
      <c r="E39" s="33">
        <f t="shared" si="25"/>
        <v>-2.491532424617926E-2</v>
      </c>
      <c r="F39" s="33">
        <f t="shared" si="25"/>
        <v>3.77348899469645E-2</v>
      </c>
      <c r="G39" s="33">
        <f t="shared" si="25"/>
        <v>0.14839004637188946</v>
      </c>
      <c r="H39" s="33">
        <f t="shared" si="25"/>
        <v>5.3745094693738338E-2</v>
      </c>
      <c r="I39" s="33">
        <f t="shared" si="25"/>
        <v>5.7521049222797993E-2</v>
      </c>
      <c r="J39" s="33">
        <f t="shared" si="25"/>
        <v>5.398405103668269E-2</v>
      </c>
      <c r="K39" s="33">
        <f t="shared" si="25"/>
        <v>2.0712781153911397E-2</v>
      </c>
      <c r="L39" s="33">
        <f t="shared" si="25"/>
        <v>-2.1407308134777092E-2</v>
      </c>
      <c r="M39" s="33">
        <f t="shared" si="25"/>
        <v>3.2165018421562941E-2</v>
      </c>
      <c r="N39" s="33">
        <f t="shared" si="25"/>
        <v>1.7107766009910153E-2</v>
      </c>
      <c r="O39" s="33">
        <f t="shared" si="25"/>
        <v>4.2910081618046103E-2</v>
      </c>
      <c r="P39" s="33">
        <f t="shared" si="25"/>
        <v>8.6229798538852709E-3</v>
      </c>
      <c r="Q39" s="33">
        <f t="shared" si="25"/>
        <v>5.6289028632886762E-2</v>
      </c>
      <c r="R39" s="33">
        <f t="shared" si="25"/>
        <v>6.6661125425982792E-2</v>
      </c>
      <c r="S39" s="33">
        <f t="shared" si="25"/>
        <v>6.3225668199174079E-2</v>
      </c>
      <c r="T39" s="33">
        <f t="shared" si="25"/>
        <v>8.0399432000366478E-2</v>
      </c>
      <c r="U39" s="33">
        <f t="shared" si="25"/>
        <v>6.602165673147864E-2</v>
      </c>
      <c r="V39" s="33">
        <f t="shared" si="25"/>
        <v>4.9897786297795843E-2</v>
      </c>
      <c r="W39" s="33">
        <f t="shared" si="25"/>
        <v>-0.7446473217668006</v>
      </c>
      <c r="X39" s="33">
        <f t="shared" si="25"/>
        <v>0.68220389271303117</v>
      </c>
      <c r="Y39" s="33">
        <f t="shared" si="25"/>
        <v>1.0338289503853821</v>
      </c>
    </row>
    <row r="40" spans="1:25" x14ac:dyDescent="0.25">
      <c r="A40" s="17" t="s">
        <v>27</v>
      </c>
      <c r="B40" s="44" t="s">
        <v>15</v>
      </c>
      <c r="C40" s="33">
        <f>C36/B36-1</f>
        <v>0.15873015873015883</v>
      </c>
      <c r="D40" s="33">
        <f t="shared" ref="D40:Y40" si="26">D36/C36-1</f>
        <v>1.6138112216175671E-2</v>
      </c>
      <c r="E40" s="33">
        <f t="shared" si="26"/>
        <v>-6.0710987996306587E-2</v>
      </c>
      <c r="F40" s="33">
        <f t="shared" si="26"/>
        <v>5.8491029737035571E-3</v>
      </c>
      <c r="G40" s="33">
        <f t="shared" si="26"/>
        <v>0.12441360437842075</v>
      </c>
      <c r="H40" s="33">
        <f t="shared" si="26"/>
        <v>6.8361581920904024E-2</v>
      </c>
      <c r="I40" s="33">
        <f t="shared" si="26"/>
        <v>9.9499654232599655E-2</v>
      </c>
      <c r="J40" s="33">
        <f t="shared" si="26"/>
        <v>0.1219061008546376</v>
      </c>
      <c r="K40" s="33">
        <f t="shared" si="26"/>
        <v>0.14813349162379641</v>
      </c>
      <c r="L40" s="33">
        <f t="shared" si="26"/>
        <v>-6.3246783088235281E-2</v>
      </c>
      <c r="M40" s="33">
        <f t="shared" si="26"/>
        <v>0.18559514319004111</v>
      </c>
      <c r="N40" s="33">
        <f t="shared" si="26"/>
        <v>0.13750743528073039</v>
      </c>
      <c r="O40" s="33">
        <f t="shared" si="26"/>
        <v>8.737268097490003E-2</v>
      </c>
      <c r="P40" s="33">
        <f t="shared" si="26"/>
        <v>-0.13845735672318982</v>
      </c>
      <c r="Q40" s="33">
        <f t="shared" si="26"/>
        <v>6.7346195850018109E-2</v>
      </c>
      <c r="R40" s="33">
        <f t="shared" si="26"/>
        <v>-4.4952251023192336E-2</v>
      </c>
      <c r="S40" s="33">
        <f t="shared" si="26"/>
        <v>-8.3779730019284293E-2</v>
      </c>
      <c r="T40" s="33">
        <f t="shared" si="26"/>
        <v>0.22009146658351519</v>
      </c>
      <c r="U40" s="33">
        <f t="shared" si="26"/>
        <v>7.9311666737658104E-2</v>
      </c>
      <c r="V40" s="33">
        <f t="shared" si="26"/>
        <v>4.1773550653143365E-2</v>
      </c>
      <c r="W40" s="33">
        <f t="shared" si="26"/>
        <v>-0.74673738043375315</v>
      </c>
      <c r="X40" s="33">
        <f t="shared" si="26"/>
        <v>0.33475431904868747</v>
      </c>
      <c r="Y40" s="33">
        <f t="shared" si="26"/>
        <v>1.6127080181543119</v>
      </c>
    </row>
    <row r="41" spans="1:25" x14ac:dyDescent="0.25">
      <c r="A41" s="2"/>
      <c r="B41" s="4"/>
      <c r="C41" s="4"/>
      <c r="D41" s="4"/>
      <c r="E41" s="4"/>
      <c r="F41" s="4"/>
      <c r="G41" s="4"/>
      <c r="H41" s="4"/>
      <c r="I41" s="4"/>
      <c r="J41" s="4"/>
      <c r="K41" s="4"/>
      <c r="L41" s="4"/>
      <c r="M41" s="4"/>
      <c r="N41" s="4"/>
      <c r="O41" s="4"/>
      <c r="P41" s="4"/>
      <c r="Q41" s="4"/>
      <c r="R41" s="4"/>
      <c r="S41" s="4"/>
      <c r="T41" s="4"/>
      <c r="U41" s="4"/>
      <c r="V41" s="4"/>
      <c r="W41" s="4"/>
      <c r="X41" s="4"/>
      <c r="Y41" s="4"/>
    </row>
    <row r="42" spans="1:25" x14ac:dyDescent="0.25">
      <c r="A42" s="17" t="s">
        <v>28</v>
      </c>
      <c r="B42" s="34">
        <f>B27/B24</f>
        <v>6.2693991487704243E-2</v>
      </c>
      <c r="C42" s="34">
        <f t="shared" ref="C42:P42" si="27">C27/C24</f>
        <v>5.8851065294461845E-2</v>
      </c>
      <c r="D42" s="34">
        <f t="shared" si="27"/>
        <v>5.9738802200126624E-2</v>
      </c>
      <c r="E42" s="34">
        <f t="shared" si="27"/>
        <v>5.6414660049105676E-2</v>
      </c>
      <c r="F42" s="34">
        <f t="shared" si="27"/>
        <v>5.3599085296855413E-2</v>
      </c>
      <c r="G42" s="34">
        <f t="shared" si="27"/>
        <v>5.2470041451231561E-2</v>
      </c>
      <c r="H42" s="34">
        <f t="shared" si="27"/>
        <v>4.914979494981437E-2</v>
      </c>
      <c r="I42" s="34">
        <f t="shared" si="27"/>
        <v>4.7318927795582805E-2</v>
      </c>
      <c r="J42" s="34">
        <f t="shared" si="27"/>
        <v>4.7613405958569215E-2</v>
      </c>
      <c r="K42" s="34">
        <f t="shared" si="27"/>
        <v>4.6501161621523721E-2</v>
      </c>
      <c r="L42" s="34">
        <f t="shared" si="27"/>
        <v>5.7923195390536052E-2</v>
      </c>
      <c r="M42" s="34">
        <f t="shared" si="27"/>
        <v>5.2131276871710826E-2</v>
      </c>
      <c r="N42" s="34">
        <f t="shared" si="27"/>
        <v>4.8407493641760752E-2</v>
      </c>
      <c r="O42" s="34">
        <f t="shared" si="27"/>
        <v>4.9819370662074404E-2</v>
      </c>
      <c r="P42" s="34">
        <f t="shared" si="27"/>
        <v>4.7943790937766982E-2</v>
      </c>
      <c r="Q42" s="34">
        <f t="shared" ref="Q42:R42" si="28">Q27/Q24</f>
        <v>4.8748403478314072E-2</v>
      </c>
      <c r="R42" s="34">
        <f t="shared" si="28"/>
        <v>5.2197070668657364E-2</v>
      </c>
      <c r="S42" s="34">
        <f t="shared" ref="S42:T42" si="29">S27/S24</f>
        <v>5.427341724130072E-2</v>
      </c>
      <c r="T42" s="34">
        <f t="shared" si="29"/>
        <v>5.6633973514596855E-2</v>
      </c>
      <c r="U42" s="34">
        <f t="shared" ref="U42:V42" si="30">U27/U24</f>
        <v>5.6517711788025657E-2</v>
      </c>
      <c r="V42" s="34">
        <f t="shared" si="30"/>
        <v>5.9499238489601279E-2</v>
      </c>
      <c r="W42" s="34">
        <f t="shared" ref="W42:X42" si="31">W27/W24</f>
        <v>1.6734636128755205E-2</v>
      </c>
      <c r="X42" s="34">
        <f t="shared" si="31"/>
        <v>2.1869389192043655E-2</v>
      </c>
      <c r="Y42" s="34">
        <f t="shared" ref="Y42" si="32">Y27/Y24</f>
        <v>4.0794852333068739E-2</v>
      </c>
    </row>
    <row r="43" spans="1:25" x14ac:dyDescent="0.25">
      <c r="A43" s="17" t="s">
        <v>29</v>
      </c>
      <c r="B43" s="34">
        <f t="shared" ref="B43:P43" si="33">B27/B26</f>
        <v>0.39269703469518458</v>
      </c>
      <c r="C43" s="34">
        <f t="shared" si="33"/>
        <v>0.38696039868372811</v>
      </c>
      <c r="D43" s="34">
        <f t="shared" si="33"/>
        <v>0.37013767851593637</v>
      </c>
      <c r="E43" s="34">
        <f t="shared" si="33"/>
        <v>0.33990919993147167</v>
      </c>
      <c r="F43" s="34">
        <f t="shared" si="33"/>
        <v>0.32380122057541411</v>
      </c>
      <c r="G43" s="34">
        <f t="shared" si="33"/>
        <v>0.32119445715721123</v>
      </c>
      <c r="H43" s="34">
        <f t="shared" si="33"/>
        <v>0.31610216990952039</v>
      </c>
      <c r="I43" s="34">
        <f t="shared" si="33"/>
        <v>0.30173275050167608</v>
      </c>
      <c r="J43" s="34">
        <f t="shared" si="33"/>
        <v>0.29297158748936347</v>
      </c>
      <c r="K43" s="34">
        <f t="shared" si="33"/>
        <v>0.28321169618447639</v>
      </c>
      <c r="L43" s="34">
        <f t="shared" si="33"/>
        <v>0.28249144865018722</v>
      </c>
      <c r="M43" s="34">
        <f t="shared" si="33"/>
        <v>0.28372390344043846</v>
      </c>
      <c r="N43" s="34">
        <f t="shared" si="33"/>
        <v>0.28505111438972647</v>
      </c>
      <c r="O43" s="34">
        <f t="shared" si="33"/>
        <v>0.29421647750260854</v>
      </c>
      <c r="P43" s="34">
        <f t="shared" si="33"/>
        <v>0.28411804112200906</v>
      </c>
      <c r="Q43" s="34">
        <f t="shared" ref="Q43:R43" si="34">Q27/Q26</f>
        <v>0.28554672704984463</v>
      </c>
      <c r="R43" s="34">
        <f t="shared" si="34"/>
        <v>0.2903181786255406</v>
      </c>
      <c r="S43" s="34">
        <f t="shared" ref="S43:T43" si="35">S27/S26</f>
        <v>0.28774596170637395</v>
      </c>
      <c r="T43" s="34">
        <f t="shared" si="35"/>
        <v>0.29705262399337018</v>
      </c>
      <c r="U43" s="34">
        <f t="shared" ref="U43:V43" si="36">U27/U26</f>
        <v>0.31198542611802366</v>
      </c>
      <c r="V43" s="34">
        <f t="shared" si="36"/>
        <v>0.311446066410141</v>
      </c>
      <c r="W43" s="34">
        <f t="shared" ref="W43:X43" si="37">W27/W26</f>
        <v>0.10095410475208073</v>
      </c>
      <c r="X43" s="34">
        <f t="shared" si="37"/>
        <v>0.13330352911722892</v>
      </c>
      <c r="Y43" s="34">
        <f t="shared" ref="Y43" si="38">Y27/Y26</f>
        <v>0.23243773925050273</v>
      </c>
    </row>
    <row r="44" spans="1:25" x14ac:dyDescent="0.25">
      <c r="A44" s="17" t="s">
        <v>29</v>
      </c>
      <c r="S44" s="16"/>
      <c r="T44" s="16"/>
      <c r="U44" s="16"/>
      <c r="V44" s="16"/>
      <c r="W44" s="16"/>
      <c r="X44" s="16"/>
      <c r="Y44" s="16"/>
    </row>
    <row r="45" spans="1:25" x14ac:dyDescent="0.25">
      <c r="S45" s="16"/>
      <c r="T45" s="16"/>
      <c r="U45" s="16"/>
      <c r="V45" s="16"/>
      <c r="W45" s="16"/>
      <c r="X45" s="16"/>
      <c r="Y45" s="16"/>
    </row>
    <row r="46" spans="1:25" ht="16.2" thickBot="1" x14ac:dyDescent="0.3">
      <c r="A46" s="90" t="s">
        <v>30</v>
      </c>
      <c r="B46" s="5">
        <v>1999</v>
      </c>
      <c r="C46" s="5">
        <v>2000</v>
      </c>
      <c r="D46" s="5">
        <v>2001</v>
      </c>
      <c r="E46" s="5">
        <v>2002</v>
      </c>
      <c r="F46" s="5">
        <v>2003</v>
      </c>
      <c r="G46" s="5">
        <v>2004</v>
      </c>
      <c r="H46" s="5">
        <v>2005</v>
      </c>
      <c r="I46" s="5">
        <v>2006</v>
      </c>
      <c r="J46" s="5">
        <v>2007</v>
      </c>
      <c r="K46" s="5">
        <v>2008</v>
      </c>
      <c r="L46" s="5">
        <v>2009</v>
      </c>
      <c r="M46" s="5">
        <v>2010</v>
      </c>
      <c r="N46" s="5">
        <v>2011</v>
      </c>
      <c r="O46" s="5">
        <v>2012</v>
      </c>
      <c r="P46" s="5">
        <v>2013</v>
      </c>
      <c r="Q46" s="5">
        <v>2014</v>
      </c>
      <c r="R46" s="5">
        <v>2015</v>
      </c>
      <c r="S46" s="5">
        <v>2016</v>
      </c>
      <c r="T46" s="5">
        <v>2017</v>
      </c>
      <c r="U46" s="5">
        <v>2018</v>
      </c>
      <c r="V46" s="5">
        <v>2019</v>
      </c>
      <c r="W46" s="5" t="s">
        <v>81</v>
      </c>
      <c r="X46" s="5" t="s">
        <v>80</v>
      </c>
      <c r="Y46" s="5" t="s">
        <v>79</v>
      </c>
    </row>
    <row r="47" spans="1:25" ht="13.8" thickTop="1" x14ac:dyDescent="0.25">
      <c r="A47" s="2" t="s">
        <v>31</v>
      </c>
      <c r="B47" s="6">
        <f>B5-B27</f>
        <v>31929</v>
      </c>
      <c r="C47" s="6">
        <f t="shared" ref="C47:P47" si="39">C5-C27</f>
        <v>32827</v>
      </c>
      <c r="D47" s="6">
        <f t="shared" si="39"/>
        <v>23268</v>
      </c>
      <c r="E47" s="6">
        <f t="shared" si="39"/>
        <v>18054</v>
      </c>
      <c r="F47" s="6">
        <f t="shared" si="39"/>
        <v>13109</v>
      </c>
      <c r="G47" s="6">
        <f t="shared" si="39"/>
        <v>13868</v>
      </c>
      <c r="H47" s="6">
        <f t="shared" si="39"/>
        <v>17987</v>
      </c>
      <c r="I47" s="6">
        <f t="shared" si="39"/>
        <v>15625</v>
      </c>
      <c r="J47" s="6">
        <f t="shared" si="39"/>
        <v>21870</v>
      </c>
      <c r="K47" s="6">
        <f t="shared" si="39"/>
        <v>29962</v>
      </c>
      <c r="L47" s="6">
        <f t="shared" si="39"/>
        <v>21988</v>
      </c>
      <c r="M47" s="6">
        <f t="shared" si="39"/>
        <v>37988</v>
      </c>
      <c r="N47" s="6">
        <f t="shared" si="39"/>
        <v>48328</v>
      </c>
      <c r="O47" s="6">
        <f t="shared" si="39"/>
        <v>56947</v>
      </c>
      <c r="P47" s="6">
        <f t="shared" si="39"/>
        <v>80779</v>
      </c>
      <c r="Q47" s="6">
        <f t="shared" ref="Q47:R47" si="40">Q5-Q27</f>
        <v>82519</v>
      </c>
      <c r="R47" s="6">
        <f t="shared" si="40"/>
        <v>85907</v>
      </c>
      <c r="S47" s="6">
        <f t="shared" ref="S47" si="41">S5-S27</f>
        <v>80912</v>
      </c>
      <c r="T47" s="6">
        <f t="shared" ref="T47:Y47" si="42">T5-T27</f>
        <v>68874</v>
      </c>
      <c r="U47" s="6">
        <f t="shared" si="42"/>
        <v>65590</v>
      </c>
      <c r="V47" s="6">
        <f t="shared" si="42"/>
        <v>54279</v>
      </c>
      <c r="W47" s="6">
        <f t="shared" si="42"/>
        <v>37221</v>
      </c>
      <c r="X47" s="6">
        <f t="shared" si="42"/>
        <v>9625</v>
      </c>
      <c r="Y47" s="6">
        <f t="shared" si="42"/>
        <v>3519</v>
      </c>
    </row>
    <row r="48" spans="1:25" x14ac:dyDescent="0.25">
      <c r="A48" s="3" t="s">
        <v>32</v>
      </c>
      <c r="B48" s="45" t="s">
        <v>15</v>
      </c>
      <c r="C48" s="28">
        <f>(C47-B47)/ABS(B47)</f>
        <v>2.8124902126593378E-2</v>
      </c>
      <c r="D48" s="28">
        <f t="shared" ref="D48" si="43">(D47-C47)/ABS(C47)</f>
        <v>-0.2911932250891035</v>
      </c>
      <c r="E48" s="28">
        <f t="shared" ref="E48" si="44">(E47-D47)/ABS(D47)</f>
        <v>-0.22408457968024756</v>
      </c>
      <c r="F48" s="28">
        <f t="shared" ref="F48" si="45">(F47-E47)/ABS(E47)</f>
        <v>-0.27390052066024151</v>
      </c>
      <c r="G48" s="28">
        <f t="shared" ref="G48" si="46">(G47-F47)/ABS(F47)</f>
        <v>5.7899153253489967E-2</v>
      </c>
      <c r="H48" s="28">
        <f t="shared" ref="H48" si="47">(H47-G47)/ABS(G47)</f>
        <v>0.29701471012402653</v>
      </c>
      <c r="I48" s="28">
        <f t="shared" ref="I48" si="48">(I47-H47)/ABS(H47)</f>
        <v>-0.13131706232278867</v>
      </c>
      <c r="J48" s="28">
        <f t="shared" ref="J48" si="49">(J47-I47)/ABS(I47)</f>
        <v>0.39967999999999998</v>
      </c>
      <c r="K48" s="28">
        <f t="shared" ref="K48" si="50">(K47-J47)/ABS(J47)</f>
        <v>0.37000457247370827</v>
      </c>
      <c r="L48" s="28">
        <f t="shared" ref="L48" si="51">(L47-K47)/ABS(K47)</f>
        <v>-0.26613710700220278</v>
      </c>
      <c r="M48" s="28">
        <f t="shared" ref="M48" si="52">(M47-L47)/ABS(L47)</f>
        <v>0.72766963798435513</v>
      </c>
      <c r="N48" s="28">
        <f t="shared" ref="N48" si="53">(N47-M47)/ABS(M47)</f>
        <v>0.27219121827945669</v>
      </c>
      <c r="O48" s="28">
        <f t="shared" ref="O48" si="54">(O47-N47)/ABS(N47)</f>
        <v>0.17834381724879986</v>
      </c>
      <c r="P48" s="28">
        <f t="shared" ref="P48:Y48" si="55">(P47-O47)/ABS(O47)</f>
        <v>0.41849438952008006</v>
      </c>
      <c r="Q48" s="28">
        <f t="shared" si="55"/>
        <v>2.1540251798115848E-2</v>
      </c>
      <c r="R48" s="28">
        <f t="shared" si="55"/>
        <v>4.1057211066542254E-2</v>
      </c>
      <c r="S48" s="28">
        <f t="shared" si="55"/>
        <v>-5.8144272294457962E-2</v>
      </c>
      <c r="T48" s="28">
        <f t="shared" si="55"/>
        <v>-0.1487789203084833</v>
      </c>
      <c r="U48" s="28">
        <f t="shared" si="55"/>
        <v>-4.7681273049336469E-2</v>
      </c>
      <c r="V48" s="28">
        <f t="shared" si="55"/>
        <v>-0.17245006860801951</v>
      </c>
      <c r="W48" s="28">
        <f t="shared" si="55"/>
        <v>-0.3142651854308296</v>
      </c>
      <c r="X48" s="28">
        <f t="shared" si="55"/>
        <v>-0.74140941941377181</v>
      </c>
      <c r="Y48" s="28">
        <f t="shared" si="55"/>
        <v>-0.63438961038961039</v>
      </c>
    </row>
    <row r="50" spans="1:17" ht="15.6" x14ac:dyDescent="0.25">
      <c r="A50" s="17" t="s">
        <v>33</v>
      </c>
    </row>
    <row r="51" spans="1:17" ht="15.6" x14ac:dyDescent="0.25">
      <c r="A51" s="46" t="s">
        <v>34</v>
      </c>
    </row>
    <row r="52" spans="1:17" ht="12.75" customHeight="1" x14ac:dyDescent="0.25">
      <c r="A52" s="47" t="s">
        <v>35</v>
      </c>
      <c r="B52" s="47"/>
      <c r="C52" s="47"/>
      <c r="D52" s="47"/>
      <c r="E52" s="47"/>
      <c r="F52" s="47"/>
      <c r="G52" s="47"/>
      <c r="H52" s="47"/>
      <c r="I52" s="47"/>
      <c r="J52" s="47"/>
      <c r="K52" s="47"/>
      <c r="L52" s="47"/>
      <c r="M52" s="47"/>
      <c r="N52" s="47"/>
      <c r="O52" s="47"/>
      <c r="P52" s="47"/>
      <c r="Q52" s="47"/>
    </row>
    <row r="53" spans="1:17" ht="15.6" x14ac:dyDescent="0.25">
      <c r="A53" s="17" t="s">
        <v>36</v>
      </c>
    </row>
    <row r="55" spans="1:17" ht="15.6" x14ac:dyDescent="0.25">
      <c r="A55" s="17" t="s">
        <v>37</v>
      </c>
    </row>
    <row r="56" spans="1:17" ht="15.6" x14ac:dyDescent="0.25">
      <c r="A56" s="48" t="s">
        <v>38</v>
      </c>
    </row>
    <row r="57" spans="1:17" x14ac:dyDescent="0.25">
      <c r="A57" s="49"/>
    </row>
    <row r="58" spans="1:17" x14ac:dyDescent="0.25">
      <c r="A58" s="50" t="s">
        <v>82</v>
      </c>
    </row>
  </sheetData>
  <conditionalFormatting sqref="A47">
    <cfRule type="cellIs" dxfId="7" priority="8" stopIfTrue="1" operator="lessThan">
      <formula>0</formula>
    </cfRule>
  </conditionalFormatting>
  <conditionalFormatting sqref="C16:Y18">
    <cfRule type="cellIs" dxfId="6" priority="3" operator="lessThan">
      <formula>0</formula>
    </cfRule>
  </conditionalFormatting>
  <conditionalFormatting sqref="C38:Y40">
    <cfRule type="cellIs" dxfId="5" priority="1" operator="lessThan">
      <formula>0</formula>
    </cfRule>
  </conditionalFormatting>
  <conditionalFormatting sqref="C48:Y48">
    <cfRule type="cellIs" dxfId="4" priority="2" operator="lessThan">
      <formula>0</formula>
    </cfRule>
  </conditionalFormatting>
  <pageMargins left="0.7" right="0.7" top="0.75" bottom="0.75" header="0.3" footer="0.3"/>
  <pageSetup scale="53" orientation="landscape" r:id="rId1"/>
  <colBreaks count="1" manualBreakCount="1">
    <brk id="17"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showGridLines="0" zoomScaleNormal="100" zoomScaleSheetLayoutView="100" workbookViewId="0">
      <selection activeCell="K6" sqref="K6"/>
    </sheetView>
  </sheetViews>
  <sheetFormatPr defaultColWidth="9.109375" defaultRowHeight="15.6" x14ac:dyDescent="0.25"/>
  <cols>
    <col min="1" max="1" width="47.44140625" style="8" customWidth="1"/>
    <col min="2" max="8" width="10.6640625" style="8" customWidth="1"/>
    <col min="9" max="16384" width="9.109375" style="8"/>
  </cols>
  <sheetData>
    <row r="1" spans="1:11" ht="18" customHeight="1" x14ac:dyDescent="0.25">
      <c r="A1" s="36" t="s">
        <v>39</v>
      </c>
      <c r="B1" s="36"/>
      <c r="C1" s="36"/>
      <c r="D1" s="36"/>
      <c r="E1" s="36"/>
      <c r="F1" s="36"/>
      <c r="G1" s="36"/>
      <c r="H1" s="36"/>
      <c r="I1" s="36"/>
      <c r="J1" s="84"/>
      <c r="K1" s="84"/>
    </row>
    <row r="2" spans="1:11" ht="18" customHeight="1" x14ac:dyDescent="0.25">
      <c r="A2" s="36" t="s">
        <v>40</v>
      </c>
      <c r="B2" s="36"/>
      <c r="C2" s="36"/>
      <c r="D2" s="36"/>
      <c r="E2" s="36"/>
      <c r="F2" s="36"/>
      <c r="G2" s="36"/>
      <c r="H2" s="36"/>
      <c r="I2" s="36"/>
      <c r="J2" s="84"/>
      <c r="K2" s="84"/>
    </row>
    <row r="3" spans="1:11" ht="21" customHeight="1" x14ac:dyDescent="0.25">
      <c r="A3" s="36" t="s">
        <v>86</v>
      </c>
      <c r="B3" s="36"/>
      <c r="C3" s="36"/>
      <c r="D3" s="36"/>
      <c r="E3" s="36"/>
      <c r="F3" s="36"/>
      <c r="G3" s="36"/>
      <c r="H3" s="36"/>
      <c r="I3" s="36"/>
      <c r="J3" s="84"/>
      <c r="K3" s="84"/>
    </row>
    <row r="4" spans="1:11" ht="15.75" customHeight="1" thickBot="1" x14ac:dyDescent="0.3">
      <c r="A4" s="38" t="s">
        <v>41</v>
      </c>
      <c r="B4" s="38"/>
      <c r="C4" s="38"/>
      <c r="D4" s="38"/>
      <c r="E4" s="38"/>
      <c r="F4" s="38"/>
      <c r="G4" s="38"/>
      <c r="H4" s="38"/>
      <c r="I4" s="38"/>
      <c r="J4" s="84"/>
      <c r="K4" s="84"/>
    </row>
    <row r="5" spans="1:11" s="10" customFormat="1" ht="16.8" x14ac:dyDescent="0.3">
      <c r="A5" s="51" t="s">
        <v>42</v>
      </c>
      <c r="B5" s="52">
        <v>2013</v>
      </c>
      <c r="C5" s="52">
        <v>2014</v>
      </c>
      <c r="D5" s="52">
        <v>2015</v>
      </c>
      <c r="E5" s="52">
        <v>2016</v>
      </c>
      <c r="F5" s="52">
        <v>2017</v>
      </c>
      <c r="G5" s="52">
        <v>2018</v>
      </c>
      <c r="H5" s="52">
        <v>2019</v>
      </c>
      <c r="I5" s="52" t="s">
        <v>85</v>
      </c>
      <c r="J5" s="82" t="s">
        <v>84</v>
      </c>
      <c r="K5" s="53" t="s">
        <v>83</v>
      </c>
    </row>
    <row r="6" spans="1:11" x14ac:dyDescent="0.25">
      <c r="A6" s="54" t="s">
        <v>4</v>
      </c>
      <c r="B6" s="11">
        <v>213103</v>
      </c>
      <c r="C6" s="11">
        <f>'New Presentation'!Q5</f>
        <v>222747</v>
      </c>
      <c r="D6" s="11">
        <f>'New Presentation'!R5</f>
        <v>230574</v>
      </c>
      <c r="E6" s="11">
        <f>'New Presentation'!S5</f>
        <v>228551</v>
      </c>
      <c r="F6" s="11">
        <f>'New Presentation'!T5</f>
        <v>233759</v>
      </c>
      <c r="G6" s="11">
        <f>'New Presentation'!U5</f>
        <v>241985</v>
      </c>
      <c r="H6" s="11">
        <f>'New Presentation'!V5</f>
        <v>239064</v>
      </c>
      <c r="I6" s="11">
        <f>'New Presentation'!W5</f>
        <v>84296</v>
      </c>
      <c r="J6" s="11">
        <f>'New Presentation'!X5</f>
        <v>84169</v>
      </c>
      <c r="K6" s="55">
        <f>'New Presentation'!Y5</f>
        <v>165460</v>
      </c>
    </row>
    <row r="7" spans="1:11" x14ac:dyDescent="0.25">
      <c r="A7" s="56" t="s">
        <v>43</v>
      </c>
      <c r="B7" s="78">
        <v>9.2197382043318177E-2</v>
      </c>
      <c r="C7" s="78">
        <f t="shared" ref="C7:K7" si="0">C6/B6-1</f>
        <v>4.5255111378065926E-2</v>
      </c>
      <c r="D7" s="78">
        <f t="shared" si="0"/>
        <v>3.5138520384113026E-2</v>
      </c>
      <c r="E7" s="78">
        <f t="shared" si="0"/>
        <v>-8.773755930850835E-3</v>
      </c>
      <c r="F7" s="78">
        <f t="shared" si="0"/>
        <v>2.278703659139536E-2</v>
      </c>
      <c r="G7" s="78">
        <f t="shared" si="0"/>
        <v>3.5190088937752106E-2</v>
      </c>
      <c r="H7" s="78">
        <f t="shared" si="0"/>
        <v>-1.2070996136124168E-2</v>
      </c>
      <c r="I7" s="78">
        <f t="shared" si="0"/>
        <v>-0.64739149349128267</v>
      </c>
      <c r="J7" s="78">
        <f t="shared" si="0"/>
        <v>-1.5065958052576933E-3</v>
      </c>
      <c r="K7" s="57">
        <f t="shared" si="0"/>
        <v>0.96580688852190244</v>
      </c>
    </row>
    <row r="8" spans="1:11" x14ac:dyDescent="0.25">
      <c r="A8" s="58"/>
      <c r="B8" s="79"/>
      <c r="C8" s="79"/>
      <c r="D8" s="79"/>
      <c r="E8" s="79"/>
      <c r="F8" s="79"/>
      <c r="G8" s="79"/>
      <c r="H8" s="79"/>
      <c r="I8" s="79"/>
      <c r="J8" s="79"/>
      <c r="K8" s="59"/>
    </row>
    <row r="9" spans="1:11" x14ac:dyDescent="0.25">
      <c r="A9" s="60" t="s">
        <v>44</v>
      </c>
      <c r="B9" s="26">
        <v>170979</v>
      </c>
      <c r="C9" s="26">
        <f>'New Presentation'!Q6</f>
        <v>180265</v>
      </c>
      <c r="D9" s="26">
        <f>'New Presentation'!R6</f>
        <v>192602</v>
      </c>
      <c r="E9" s="26">
        <f>'New Presentation'!S6</f>
        <v>192868</v>
      </c>
      <c r="F9" s="26">
        <f>'New Presentation'!T6</f>
        <v>196469</v>
      </c>
      <c r="G9" s="26">
        <f>'New Presentation'!U6</f>
        <v>200724</v>
      </c>
      <c r="H9" s="26">
        <f>'New Presentation'!V6</f>
        <v>198982</v>
      </c>
      <c r="I9" s="26">
        <f>'New Presentation'!W6</f>
        <v>72479</v>
      </c>
      <c r="J9" s="26">
        <f>'New Presentation'!X6</f>
        <v>71411</v>
      </c>
      <c r="K9" s="61">
        <f>'New Presentation'!Y6</f>
        <v>136869</v>
      </c>
    </row>
    <row r="10" spans="1:11" x14ac:dyDescent="0.25">
      <c r="A10" s="62" t="s">
        <v>43</v>
      </c>
      <c r="B10" s="78">
        <v>0.11082308456935697</v>
      </c>
      <c r="C10" s="78">
        <f t="shared" ref="C10:K10" si="1">C9/B9-1</f>
        <v>5.4310763310114085E-2</v>
      </c>
      <c r="D10" s="78">
        <f t="shared" si="1"/>
        <v>6.8438132749008451E-2</v>
      </c>
      <c r="E10" s="78">
        <f t="shared" si="1"/>
        <v>1.3810863853958022E-3</v>
      </c>
      <c r="F10" s="78">
        <f t="shared" si="1"/>
        <v>1.8670800754920558E-2</v>
      </c>
      <c r="G10" s="78">
        <f t="shared" si="1"/>
        <v>2.1657360703215334E-2</v>
      </c>
      <c r="H10" s="78">
        <f t="shared" si="1"/>
        <v>-8.6785835276299572E-3</v>
      </c>
      <c r="I10" s="78">
        <f t="shared" si="1"/>
        <v>-0.6357509724497693</v>
      </c>
      <c r="J10" s="78">
        <f t="shared" si="1"/>
        <v>-1.4735302639385162E-2</v>
      </c>
      <c r="K10" s="57">
        <f t="shared" si="1"/>
        <v>0.91663749282323459</v>
      </c>
    </row>
    <row r="11" spans="1:11" x14ac:dyDescent="0.25">
      <c r="A11" s="62"/>
      <c r="B11" s="80"/>
      <c r="C11" s="80"/>
      <c r="D11" s="80"/>
      <c r="E11" s="80"/>
      <c r="F11" s="80"/>
      <c r="G11" s="80"/>
      <c r="H11" s="80"/>
      <c r="I11" s="80"/>
      <c r="J11" s="80"/>
      <c r="K11" s="63"/>
    </row>
    <row r="12" spans="1:11" x14ac:dyDescent="0.25">
      <c r="A12" s="64" t="s">
        <v>45</v>
      </c>
      <c r="B12" s="79">
        <v>42342</v>
      </c>
      <c r="C12" s="79">
        <f>'New Presentation'!Q7</f>
        <v>41697</v>
      </c>
      <c r="D12" s="79">
        <f>'New Presentation'!R7</f>
        <v>42296</v>
      </c>
      <c r="E12" s="79">
        <f>'New Presentation'!S7</f>
        <v>40245</v>
      </c>
      <c r="F12" s="79">
        <f>'New Presentation'!T7</f>
        <v>38351</v>
      </c>
      <c r="G12" s="79">
        <f>'New Presentation'!U7</f>
        <v>37855</v>
      </c>
      <c r="H12" s="79">
        <f>'New Presentation'!V7</f>
        <v>37836</v>
      </c>
      <c r="I12" s="79">
        <f>'New Presentation'!W7</f>
        <v>11963</v>
      </c>
      <c r="J12" s="79">
        <f>'New Presentation'!X7</f>
        <v>13875</v>
      </c>
      <c r="K12" s="59">
        <f>'New Presentation'!Y7</f>
        <v>27992</v>
      </c>
    </row>
    <row r="13" spans="1:11" x14ac:dyDescent="0.25">
      <c r="A13" s="65" t="s">
        <v>43</v>
      </c>
      <c r="B13" s="78">
        <v>4.9394037026939897E-2</v>
      </c>
      <c r="C13" s="78">
        <f t="shared" ref="C13:K13" si="2">C12/B12-1</f>
        <v>-1.5233101884653544E-2</v>
      </c>
      <c r="D13" s="78">
        <f t="shared" si="2"/>
        <v>1.4365541885507316E-2</v>
      </c>
      <c r="E13" s="78">
        <f t="shared" si="2"/>
        <v>-4.8491583128428273E-2</v>
      </c>
      <c r="F13" s="78">
        <f t="shared" si="2"/>
        <v>-4.706174680084485E-2</v>
      </c>
      <c r="G13" s="78">
        <f t="shared" si="2"/>
        <v>-1.2933169930379962E-2</v>
      </c>
      <c r="H13" s="78">
        <f t="shared" si="2"/>
        <v>-5.0191520274733836E-4</v>
      </c>
      <c r="I13" s="78">
        <f t="shared" si="2"/>
        <v>-0.68381964266835815</v>
      </c>
      <c r="J13" s="78">
        <f t="shared" si="2"/>
        <v>0.15982613056925521</v>
      </c>
      <c r="K13" s="57">
        <f t="shared" si="2"/>
        <v>1.0174414414414414</v>
      </c>
    </row>
    <row r="14" spans="1:11" x14ac:dyDescent="0.25">
      <c r="A14" s="65"/>
      <c r="B14" s="80"/>
      <c r="C14" s="80"/>
      <c r="D14" s="80"/>
      <c r="E14" s="80"/>
      <c r="F14" s="80"/>
      <c r="G14" s="80"/>
      <c r="H14" s="80"/>
      <c r="I14" s="80"/>
      <c r="J14" s="80"/>
      <c r="K14" s="63"/>
    </row>
    <row r="15" spans="1:11" x14ac:dyDescent="0.25">
      <c r="A15" s="64" t="s">
        <v>46</v>
      </c>
      <c r="B15" s="79">
        <v>128637</v>
      </c>
      <c r="C15" s="79">
        <f>'New Presentation'!Q10</f>
        <v>138568</v>
      </c>
      <c r="D15" s="79">
        <f>'New Presentation'!R10</f>
        <v>150305</v>
      </c>
      <c r="E15" s="79">
        <f>'New Presentation'!S10</f>
        <v>152623</v>
      </c>
      <c r="F15" s="79">
        <f>'New Presentation'!T10</f>
        <v>158118</v>
      </c>
      <c r="G15" s="79">
        <f>'New Presentation'!U10</f>
        <v>162868</v>
      </c>
      <c r="H15" s="79">
        <f>'New Presentation'!V10</f>
        <v>161146</v>
      </c>
      <c r="I15" s="79">
        <f>'New Presentation'!W10</f>
        <v>60516</v>
      </c>
      <c r="J15" s="79">
        <f>'New Presentation'!X10</f>
        <v>57536</v>
      </c>
      <c r="K15" s="59">
        <f>'New Presentation'!Y10</f>
        <v>108877</v>
      </c>
    </row>
    <row r="16" spans="1:11" x14ac:dyDescent="0.25">
      <c r="A16" s="65" t="s">
        <v>43</v>
      </c>
      <c r="B16" s="78">
        <v>0.13264713133518824</v>
      </c>
      <c r="C16" s="78">
        <f t="shared" ref="C16:K16" si="3">C15/B15-1</f>
        <v>7.7201738224616623E-2</v>
      </c>
      <c r="D16" s="78">
        <f t="shared" si="3"/>
        <v>8.4702095721955972E-2</v>
      </c>
      <c r="E16" s="78">
        <f t="shared" si="3"/>
        <v>1.542197531685563E-2</v>
      </c>
      <c r="F16" s="78">
        <f t="shared" si="3"/>
        <v>3.6003747796858887E-2</v>
      </c>
      <c r="G16" s="78">
        <f t="shared" si="3"/>
        <v>3.0040855563566504E-2</v>
      </c>
      <c r="H16" s="78">
        <f t="shared" si="3"/>
        <v>-1.0572979345236599E-2</v>
      </c>
      <c r="I16" s="78">
        <f t="shared" si="3"/>
        <v>-0.62446477107715981</v>
      </c>
      <c r="J16" s="78">
        <f t="shared" si="3"/>
        <v>-4.9243175358582802E-2</v>
      </c>
      <c r="K16" s="57">
        <f t="shared" si="3"/>
        <v>0.89232828142380427</v>
      </c>
    </row>
    <row r="17" spans="1:11" x14ac:dyDescent="0.25">
      <c r="A17" s="62"/>
      <c r="B17" s="30"/>
      <c r="C17" s="30"/>
      <c r="D17" s="30"/>
      <c r="E17" s="30"/>
      <c r="F17" s="30"/>
      <c r="G17" s="30"/>
      <c r="H17" s="30"/>
      <c r="I17" s="30"/>
      <c r="J17" s="30"/>
      <c r="K17" s="66"/>
    </row>
    <row r="18" spans="1:11" x14ac:dyDescent="0.25">
      <c r="A18" s="60" t="s">
        <v>47</v>
      </c>
      <c r="B18" s="26">
        <v>42124</v>
      </c>
      <c r="C18" s="26">
        <f>'New Presentation'!Q14</f>
        <v>42482</v>
      </c>
      <c r="D18" s="26">
        <f>'New Presentation'!R14</f>
        <v>37972</v>
      </c>
      <c r="E18" s="26">
        <f>'New Presentation'!S14</f>
        <v>35683</v>
      </c>
      <c r="F18" s="26">
        <f>'New Presentation'!T14</f>
        <v>37290</v>
      </c>
      <c r="G18" s="26">
        <f>'New Presentation'!U14</f>
        <v>41261</v>
      </c>
      <c r="H18" s="26">
        <f>'New Presentation'!V14</f>
        <v>40082</v>
      </c>
      <c r="I18" s="26">
        <f>'New Presentation'!W14</f>
        <v>11817</v>
      </c>
      <c r="J18" s="26">
        <f>'New Presentation'!X14</f>
        <v>12758</v>
      </c>
      <c r="K18" s="61">
        <f>'New Presentation'!Y14</f>
        <v>28591</v>
      </c>
    </row>
    <row r="19" spans="1:11" ht="16.2" thickBot="1" x14ac:dyDescent="0.3">
      <c r="A19" s="62" t="s">
        <v>43</v>
      </c>
      <c r="B19" s="78">
        <v>2.2600927342024235E-2</v>
      </c>
      <c r="C19" s="78">
        <f t="shared" ref="C19:K19" si="4">C18/B18-1</f>
        <v>8.4987180704585441E-3</v>
      </c>
      <c r="D19" s="78">
        <f t="shared" si="4"/>
        <v>-0.10616261004660799</v>
      </c>
      <c r="E19" s="78">
        <f t="shared" si="4"/>
        <v>-6.0281259875697879E-2</v>
      </c>
      <c r="F19" s="78">
        <f t="shared" si="4"/>
        <v>4.5035451055124298E-2</v>
      </c>
      <c r="G19" s="78">
        <f t="shared" si="4"/>
        <v>0.10648967551622412</v>
      </c>
      <c r="H19" s="78">
        <f t="shared" si="4"/>
        <v>-2.8574198395579398E-2</v>
      </c>
      <c r="I19" s="78">
        <f t="shared" si="4"/>
        <v>-0.7051793822663539</v>
      </c>
      <c r="J19" s="78">
        <f t="shared" si="4"/>
        <v>7.9631040027079658E-2</v>
      </c>
      <c r="K19" s="57">
        <f t="shared" si="4"/>
        <v>1.2410252390656842</v>
      </c>
    </row>
    <row r="20" spans="1:11" s="10" customFormat="1" ht="16.8" x14ac:dyDescent="0.3">
      <c r="A20" s="67" t="s">
        <v>20</v>
      </c>
      <c r="B20" s="77">
        <v>2013</v>
      </c>
      <c r="C20" s="77">
        <v>2014</v>
      </c>
      <c r="D20" s="77">
        <v>2015</v>
      </c>
      <c r="E20" s="77">
        <v>2016</v>
      </c>
      <c r="F20" s="77">
        <v>2017</v>
      </c>
      <c r="G20" s="77">
        <v>2018</v>
      </c>
      <c r="H20" s="77">
        <v>2019</v>
      </c>
      <c r="I20" s="52" t="s">
        <v>85</v>
      </c>
      <c r="J20" s="82" t="s">
        <v>84</v>
      </c>
      <c r="K20" s="53" t="s">
        <v>83</v>
      </c>
    </row>
    <row r="21" spans="1:11" x14ac:dyDescent="0.25">
      <c r="A21" s="54" t="s">
        <v>24</v>
      </c>
      <c r="B21" s="81">
        <v>132324</v>
      </c>
      <c r="C21" s="81">
        <f>'New Presentation'!Q27</f>
        <v>140228</v>
      </c>
      <c r="D21" s="81">
        <f>'New Presentation'!R27</f>
        <v>144667</v>
      </c>
      <c r="E21" s="81">
        <f>'New Presentation'!S27</f>
        <v>147639</v>
      </c>
      <c r="F21" s="81">
        <f>'New Presentation'!T27</f>
        <v>164885</v>
      </c>
      <c r="G21" s="81">
        <f>'New Presentation'!U27</f>
        <v>176395</v>
      </c>
      <c r="H21" s="81">
        <f>'New Presentation'!V27</f>
        <v>184785</v>
      </c>
      <c r="I21" s="81">
        <f>'New Presentation'!W27</f>
        <v>47075</v>
      </c>
      <c r="J21" s="81">
        <f>'New Presentation'!X27</f>
        <v>74544</v>
      </c>
      <c r="K21" s="68">
        <f>'New Presentation'!Y27</f>
        <v>161941</v>
      </c>
    </row>
    <row r="22" spans="1:11" s="9" customFormat="1" ht="13.2" x14ac:dyDescent="0.25">
      <c r="A22" s="69" t="s">
        <v>43</v>
      </c>
      <c r="B22" s="78">
        <v>-4.2289403403128145E-2</v>
      </c>
      <c r="C22" s="78">
        <f t="shared" ref="C22:K22" si="5">C21/B21-1</f>
        <v>5.9732172546174578E-2</v>
      </c>
      <c r="D22" s="78">
        <f t="shared" si="5"/>
        <v>3.1655589468579715E-2</v>
      </c>
      <c r="E22" s="78">
        <f t="shared" si="5"/>
        <v>2.0543731466056592E-2</v>
      </c>
      <c r="F22" s="78">
        <f t="shared" si="5"/>
        <v>0.11681195348112627</v>
      </c>
      <c r="G22" s="78">
        <f t="shared" si="5"/>
        <v>6.9806228583558338E-2</v>
      </c>
      <c r="H22" s="78">
        <f t="shared" si="5"/>
        <v>4.7563706454264665E-2</v>
      </c>
      <c r="I22" s="78">
        <f t="shared" si="5"/>
        <v>-0.74524447330681598</v>
      </c>
      <c r="J22" s="78">
        <f t="shared" si="5"/>
        <v>0.58351566648964415</v>
      </c>
      <c r="K22" s="57">
        <f t="shared" si="5"/>
        <v>1.1724216570079418</v>
      </c>
    </row>
    <row r="23" spans="1:11" x14ac:dyDescent="0.25">
      <c r="A23" s="58"/>
      <c r="B23" s="79"/>
      <c r="C23" s="79"/>
      <c r="D23" s="79"/>
      <c r="E23" s="79"/>
      <c r="F23" s="79"/>
      <c r="G23" s="79"/>
      <c r="H23" s="79"/>
      <c r="I23" s="79"/>
      <c r="J23" s="79"/>
      <c r="K23" s="59"/>
    </row>
    <row r="24" spans="1:11" x14ac:dyDescent="0.25">
      <c r="A24" s="60" t="s">
        <v>44</v>
      </c>
      <c r="B24" s="26">
        <v>91119</v>
      </c>
      <c r="C24" s="26">
        <f>'New Presentation'!Q28</f>
        <v>96248</v>
      </c>
      <c r="D24" s="26">
        <f>'New Presentation'!R28</f>
        <v>102664</v>
      </c>
      <c r="E24" s="26">
        <f>'New Presentation'!S28</f>
        <v>109155</v>
      </c>
      <c r="F24" s="26">
        <f>'New Presentation'!T28</f>
        <v>117931</v>
      </c>
      <c r="G24" s="26">
        <f>'New Presentation'!U28</f>
        <v>125717</v>
      </c>
      <c r="H24" s="26">
        <f>'New Presentation'!V28</f>
        <v>131990</v>
      </c>
      <c r="I24" s="26">
        <f>'New Presentation'!W28</f>
        <v>33704</v>
      </c>
      <c r="J24" s="26">
        <f>'New Presentation'!X28</f>
        <v>56697</v>
      </c>
      <c r="K24" s="61">
        <f>'New Presentation'!Y28</f>
        <v>115312</v>
      </c>
    </row>
    <row r="25" spans="1:11" s="9" customFormat="1" ht="13.2" x14ac:dyDescent="0.25">
      <c r="A25" s="62" t="s">
        <v>43</v>
      </c>
      <c r="B25" s="78">
        <v>8.6229798538852709E-3</v>
      </c>
      <c r="C25" s="78">
        <f t="shared" ref="C25:K25" si="6">C24/B24-1</f>
        <v>5.6289028632886762E-2</v>
      </c>
      <c r="D25" s="78">
        <f t="shared" si="6"/>
        <v>6.6661125425982792E-2</v>
      </c>
      <c r="E25" s="78">
        <f t="shared" si="6"/>
        <v>6.3225668199174079E-2</v>
      </c>
      <c r="F25" s="78">
        <f t="shared" si="6"/>
        <v>8.0399432000366478E-2</v>
      </c>
      <c r="G25" s="78">
        <f t="shared" si="6"/>
        <v>6.602165673147864E-2</v>
      </c>
      <c r="H25" s="78">
        <f t="shared" si="6"/>
        <v>4.9897786297795843E-2</v>
      </c>
      <c r="I25" s="78">
        <f t="shared" si="6"/>
        <v>-0.7446473217668006</v>
      </c>
      <c r="J25" s="78">
        <f t="shared" si="6"/>
        <v>0.68220389271303117</v>
      </c>
      <c r="K25" s="57">
        <f t="shared" si="6"/>
        <v>1.0338289503853821</v>
      </c>
    </row>
    <row r="26" spans="1:11" s="9" customFormat="1" ht="13.2" x14ac:dyDescent="0.25">
      <c r="A26" s="69"/>
      <c r="B26" s="80"/>
      <c r="C26" s="80"/>
      <c r="D26" s="80"/>
      <c r="E26" s="80"/>
      <c r="F26" s="80"/>
      <c r="G26" s="80"/>
      <c r="H26" s="80"/>
      <c r="I26" s="80"/>
      <c r="J26" s="80"/>
      <c r="K26" s="63"/>
    </row>
    <row r="27" spans="1:11" s="9" customFormat="1" ht="13.2" x14ac:dyDescent="0.25">
      <c r="A27" s="64" t="s">
        <v>45</v>
      </c>
      <c r="B27" s="79">
        <v>18786</v>
      </c>
      <c r="C27" s="79">
        <f>'New Presentation'!Q29</f>
        <v>18894</v>
      </c>
      <c r="D27" s="79">
        <f>'New Presentation'!R29</f>
        <v>19404</v>
      </c>
      <c r="E27" s="79">
        <f>'New Presentation'!S29</f>
        <v>18860</v>
      </c>
      <c r="F27" s="79">
        <f>'New Presentation'!T29</f>
        <v>19240</v>
      </c>
      <c r="G27" s="79">
        <f>'New Presentation'!U29</f>
        <v>19081</v>
      </c>
      <c r="H27" s="79">
        <f>'New Presentation'!V29</f>
        <v>18474</v>
      </c>
      <c r="I27" s="79">
        <f>'New Presentation'!W29</f>
        <v>4836</v>
      </c>
      <c r="J27" s="79">
        <f>'New Presentation'!X29</f>
        <v>6404</v>
      </c>
      <c r="K27" s="59">
        <f>'New Presentation'!Y29</f>
        <v>12224</v>
      </c>
    </row>
    <row r="28" spans="1:11" s="9" customFormat="1" ht="13.2" x14ac:dyDescent="0.25">
      <c r="A28" s="65" t="s">
        <v>43</v>
      </c>
      <c r="B28" s="78">
        <v>-2.2275424169876157E-2</v>
      </c>
      <c r="C28" s="78">
        <f t="shared" ref="C28:K28" si="7">C27/B27-1</f>
        <v>5.7489619929735891E-3</v>
      </c>
      <c r="D28" s="78">
        <f t="shared" si="7"/>
        <v>2.6992696093998125E-2</v>
      </c>
      <c r="E28" s="78">
        <f t="shared" si="7"/>
        <v>-2.8035456606885223E-2</v>
      </c>
      <c r="F28" s="78">
        <f t="shared" si="7"/>
        <v>2.0148462354188768E-2</v>
      </c>
      <c r="G28" s="78">
        <f t="shared" si="7"/>
        <v>-8.2640332640332437E-3</v>
      </c>
      <c r="H28" s="78">
        <f t="shared" si="7"/>
        <v>-3.1811749908285725E-2</v>
      </c>
      <c r="I28" s="78">
        <f t="shared" si="7"/>
        <v>-0.7382266969795388</v>
      </c>
      <c r="J28" s="78">
        <f t="shared" si="7"/>
        <v>0.32423490488006612</v>
      </c>
      <c r="K28" s="57">
        <f t="shared" si="7"/>
        <v>0.90880699562773271</v>
      </c>
    </row>
    <row r="29" spans="1:11" s="9" customFormat="1" ht="13.2" x14ac:dyDescent="0.25">
      <c r="A29" s="65"/>
      <c r="B29" s="80"/>
      <c r="C29" s="80"/>
      <c r="D29" s="80"/>
      <c r="E29" s="80"/>
      <c r="F29" s="80"/>
      <c r="G29" s="80"/>
      <c r="H29" s="80"/>
      <c r="I29" s="80"/>
      <c r="J29" s="80"/>
      <c r="K29" s="63"/>
    </row>
    <row r="30" spans="1:11" s="9" customFormat="1" ht="13.2" x14ac:dyDescent="0.25">
      <c r="A30" s="64" t="s">
        <v>46</v>
      </c>
      <c r="B30" s="79">
        <v>72333</v>
      </c>
      <c r="C30" s="79">
        <f>'New Presentation'!Q32</f>
        <v>77355</v>
      </c>
      <c r="D30" s="79">
        <f>'New Presentation'!R32</f>
        <v>83260</v>
      </c>
      <c r="E30" s="79">
        <f>'New Presentation'!S32</f>
        <v>90296</v>
      </c>
      <c r="F30" s="79">
        <f>'New Presentation'!T32</f>
        <v>98691</v>
      </c>
      <c r="G30" s="79">
        <f>'New Presentation'!U32</f>
        <v>106636</v>
      </c>
      <c r="H30" s="79">
        <f>'New Presentation'!V32</f>
        <v>113516</v>
      </c>
      <c r="I30" s="79">
        <f>'New Presentation'!W32</f>
        <v>28868</v>
      </c>
      <c r="J30" s="79">
        <f>'New Presentation'!X32</f>
        <v>50292</v>
      </c>
      <c r="K30" s="59">
        <f>'New Presentation'!Y32</f>
        <v>103088</v>
      </c>
    </row>
    <row r="31" spans="1:11" s="9" customFormat="1" ht="13.2" x14ac:dyDescent="0.25">
      <c r="A31" s="65" t="s">
        <v>43</v>
      </c>
      <c r="B31" s="78">
        <v>1.6969884430447335E-2</v>
      </c>
      <c r="C31" s="78">
        <f t="shared" ref="C31:K31" si="8">C30/B30-1</f>
        <v>6.9428891377379509E-2</v>
      </c>
      <c r="D31" s="78">
        <f t="shared" si="8"/>
        <v>7.6336371275289361E-2</v>
      </c>
      <c r="E31" s="78">
        <f t="shared" si="8"/>
        <v>8.4506365601729527E-2</v>
      </c>
      <c r="F31" s="78">
        <f t="shared" si="8"/>
        <v>9.2972003189510044E-2</v>
      </c>
      <c r="G31" s="78">
        <f t="shared" si="8"/>
        <v>8.0503794672259987E-2</v>
      </c>
      <c r="H31" s="78">
        <f t="shared" si="8"/>
        <v>6.4518549082861254E-2</v>
      </c>
      <c r="I31" s="78">
        <f t="shared" si="8"/>
        <v>-0.74569223721766087</v>
      </c>
      <c r="J31" s="78">
        <f t="shared" si="8"/>
        <v>0.74213662186504092</v>
      </c>
      <c r="K31" s="57">
        <f t="shared" si="8"/>
        <v>1.049789230891593</v>
      </c>
    </row>
    <row r="32" spans="1:11" x14ac:dyDescent="0.25">
      <c r="A32" s="62"/>
      <c r="B32" s="22"/>
      <c r="C32" s="22"/>
      <c r="D32" s="22"/>
      <c r="E32" s="22"/>
      <c r="F32" s="22"/>
      <c r="G32" s="22"/>
      <c r="H32" s="22"/>
      <c r="I32" s="22"/>
      <c r="J32" s="22"/>
      <c r="K32" s="70"/>
    </row>
    <row r="33" spans="1:12" x14ac:dyDescent="0.25">
      <c r="A33" s="60" t="s">
        <v>47</v>
      </c>
      <c r="B33" s="26">
        <v>41205</v>
      </c>
      <c r="C33" s="26">
        <f>'New Presentation'!Q36</f>
        <v>43980</v>
      </c>
      <c r="D33" s="26">
        <f>'New Presentation'!R36</f>
        <v>42003</v>
      </c>
      <c r="E33" s="26">
        <f>'New Presentation'!S36</f>
        <v>38484</v>
      </c>
      <c r="F33" s="26">
        <f>'New Presentation'!T36</f>
        <v>46954</v>
      </c>
      <c r="G33" s="26">
        <f>'New Presentation'!U36</f>
        <v>50678</v>
      </c>
      <c r="H33" s="26">
        <f>'New Presentation'!V36</f>
        <v>52795</v>
      </c>
      <c r="I33" s="26">
        <f>'New Presentation'!W36</f>
        <v>13371</v>
      </c>
      <c r="J33" s="26">
        <f>'New Presentation'!X36</f>
        <v>17847</v>
      </c>
      <c r="K33" s="61">
        <f>'New Presentation'!Y36</f>
        <v>46629</v>
      </c>
    </row>
    <row r="34" spans="1:12" s="9" customFormat="1" ht="13.8" thickBot="1" x14ac:dyDescent="0.3">
      <c r="A34" s="62" t="s">
        <v>43</v>
      </c>
      <c r="B34" s="78">
        <v>-0.13845735672318982</v>
      </c>
      <c r="C34" s="78">
        <f t="shared" ref="C34:K34" si="9">C33/B33-1</f>
        <v>6.7346195850018109E-2</v>
      </c>
      <c r="D34" s="78">
        <f t="shared" si="9"/>
        <v>-4.4952251023192336E-2</v>
      </c>
      <c r="E34" s="78">
        <f t="shared" si="9"/>
        <v>-8.3779730019284293E-2</v>
      </c>
      <c r="F34" s="78">
        <f t="shared" si="9"/>
        <v>0.22009146658351519</v>
      </c>
      <c r="G34" s="78">
        <f t="shared" si="9"/>
        <v>7.9311666737658104E-2</v>
      </c>
      <c r="H34" s="78">
        <f t="shared" si="9"/>
        <v>4.1773550653143365E-2</v>
      </c>
      <c r="I34" s="78">
        <f t="shared" si="9"/>
        <v>-0.74673738043375315</v>
      </c>
      <c r="J34" s="78">
        <f t="shared" si="9"/>
        <v>0.33475431904868747</v>
      </c>
      <c r="K34" s="57">
        <f t="shared" si="9"/>
        <v>1.6127080181543119</v>
      </c>
    </row>
    <row r="35" spans="1:12" s="10" customFormat="1" ht="16.8" x14ac:dyDescent="0.3">
      <c r="A35" s="67" t="s">
        <v>30</v>
      </c>
      <c r="B35" s="77">
        <v>2013</v>
      </c>
      <c r="C35" s="77">
        <v>2014</v>
      </c>
      <c r="D35" s="77">
        <v>2015</v>
      </c>
      <c r="E35" s="77">
        <v>2016</v>
      </c>
      <c r="F35" s="77">
        <v>2017</v>
      </c>
      <c r="G35" s="77">
        <v>2018</v>
      </c>
      <c r="H35" s="77">
        <v>2019</v>
      </c>
      <c r="I35" s="52" t="s">
        <v>85</v>
      </c>
      <c r="J35" s="82" t="s">
        <v>84</v>
      </c>
      <c r="K35" s="53" t="s">
        <v>83</v>
      </c>
    </row>
    <row r="36" spans="1:12" ht="24" customHeight="1" thickBot="1" x14ac:dyDescent="0.3">
      <c r="A36" s="71" t="s">
        <v>48</v>
      </c>
      <c r="B36" s="72">
        <v>80779</v>
      </c>
      <c r="C36" s="72">
        <f t="shared" ref="C36:D36" si="10">C6-C21</f>
        <v>82519</v>
      </c>
      <c r="D36" s="72">
        <f t="shared" si="10"/>
        <v>85907</v>
      </c>
      <c r="E36" s="72">
        <f t="shared" ref="E36" si="11">E6-E21</f>
        <v>80912</v>
      </c>
      <c r="F36" s="72">
        <f t="shared" ref="F36:G36" si="12">F6-F21</f>
        <v>68874</v>
      </c>
      <c r="G36" s="72">
        <f t="shared" si="12"/>
        <v>65590</v>
      </c>
      <c r="H36" s="72">
        <f t="shared" ref="H36:I36" si="13">H6-H21</f>
        <v>54279</v>
      </c>
      <c r="I36" s="72">
        <f t="shared" si="13"/>
        <v>37221</v>
      </c>
      <c r="J36" s="72">
        <f t="shared" ref="J36:K36" si="14">J6-J21</f>
        <v>9625</v>
      </c>
      <c r="K36" s="73">
        <f t="shared" si="14"/>
        <v>3519</v>
      </c>
    </row>
    <row r="37" spans="1:12" ht="15.9" customHeight="1" x14ac:dyDescent="0.25">
      <c r="A37" s="43" t="s">
        <v>49</v>
      </c>
      <c r="B37" s="37"/>
      <c r="C37" s="37"/>
      <c r="D37" s="37"/>
      <c r="E37" s="37"/>
      <c r="F37" s="37"/>
    </row>
    <row r="38" spans="1:12" ht="26.1" customHeight="1" x14ac:dyDescent="0.25">
      <c r="A38" s="39" t="s">
        <v>50</v>
      </c>
      <c r="B38" s="24"/>
      <c r="C38" s="24"/>
      <c r="D38" s="24"/>
      <c r="E38" s="24"/>
      <c r="F38" s="24"/>
      <c r="G38" s="24"/>
      <c r="H38" s="24"/>
      <c r="I38" s="25"/>
      <c r="J38" s="25"/>
      <c r="K38" s="25"/>
      <c r="L38" s="24"/>
    </row>
    <row r="39" spans="1:12" ht="15.9" customHeight="1" x14ac:dyDescent="0.25">
      <c r="A39" s="39" t="s">
        <v>51</v>
      </c>
      <c r="B39" s="23"/>
      <c r="C39" s="23"/>
      <c r="D39" s="23"/>
      <c r="E39" s="23"/>
      <c r="F39" s="23"/>
      <c r="G39" s="23"/>
      <c r="H39" s="23"/>
      <c r="I39" s="25"/>
      <c r="J39" s="25"/>
      <c r="K39" s="25"/>
      <c r="L39" s="24"/>
    </row>
    <row r="40" spans="1:12" s="42" customFormat="1" ht="25.5" customHeight="1" x14ac:dyDescent="0.25">
      <c r="A40" s="39" t="s">
        <v>52</v>
      </c>
      <c r="B40" s="39"/>
      <c r="C40" s="39"/>
      <c r="D40" s="39"/>
      <c r="E40" s="39"/>
      <c r="F40" s="39"/>
      <c r="G40" s="39"/>
      <c r="H40" s="39"/>
      <c r="I40" s="40"/>
      <c r="J40" s="40"/>
      <c r="K40" s="40"/>
      <c r="L40" s="41"/>
    </row>
    <row r="41" spans="1:12" x14ac:dyDescent="0.25">
      <c r="A41" s="39" t="s">
        <v>53</v>
      </c>
      <c r="B41" s="23"/>
      <c r="C41" s="23"/>
      <c r="D41" s="23"/>
      <c r="E41" s="23"/>
      <c r="F41" s="23"/>
      <c r="G41" s="23"/>
      <c r="H41" s="23"/>
      <c r="I41" s="31"/>
      <c r="J41" s="31"/>
      <c r="K41" s="31"/>
      <c r="L41" s="31"/>
    </row>
    <row r="42" spans="1:12" ht="26.1" customHeight="1" x14ac:dyDescent="0.25">
      <c r="A42" s="39" t="s">
        <v>54</v>
      </c>
      <c r="B42" s="23"/>
      <c r="C42" s="23"/>
      <c r="D42" s="23"/>
      <c r="E42" s="23"/>
      <c r="F42" s="23"/>
      <c r="G42" s="24"/>
      <c r="H42" s="24"/>
      <c r="I42" s="31"/>
      <c r="J42" s="31"/>
      <c r="K42" s="31"/>
      <c r="L42" s="31"/>
    </row>
    <row r="43" spans="1:12" x14ac:dyDescent="0.25">
      <c r="A43" s="39" t="s">
        <v>55</v>
      </c>
      <c r="B43" s="24"/>
      <c r="C43" s="24"/>
      <c r="D43" s="24"/>
      <c r="E43" s="24"/>
      <c r="F43" s="24"/>
      <c r="G43" s="24"/>
      <c r="H43" s="24"/>
      <c r="I43" s="24"/>
      <c r="J43" s="24"/>
      <c r="K43" s="24"/>
      <c r="L43" s="24"/>
    </row>
    <row r="44" spans="1:12" x14ac:dyDescent="0.25">
      <c r="A44" s="39" t="s">
        <v>56</v>
      </c>
      <c r="B44" s="24"/>
      <c r="C44" s="24"/>
      <c r="D44" s="24"/>
      <c r="E44" s="24"/>
      <c r="F44" s="24"/>
      <c r="G44" s="23"/>
      <c r="H44" s="23"/>
      <c r="I44" s="23"/>
      <c r="J44" s="23"/>
      <c r="K44" s="23"/>
      <c r="L44" s="23"/>
    </row>
    <row r="45" spans="1:12" ht="27" customHeight="1" x14ac:dyDescent="0.25">
      <c r="A45" s="50" t="s">
        <v>82</v>
      </c>
      <c r="B45" s="23"/>
      <c r="C45" s="23"/>
      <c r="D45" s="23"/>
      <c r="E45" s="23"/>
      <c r="F45" s="23"/>
      <c r="G45" s="23"/>
      <c r="H45" s="23"/>
      <c r="I45" s="23"/>
      <c r="J45" s="23"/>
      <c r="K45" s="23"/>
      <c r="L45" s="23"/>
    </row>
    <row r="46" spans="1:12" x14ac:dyDescent="0.25">
      <c r="A46" s="23"/>
      <c r="B46" s="23"/>
      <c r="C46" s="23"/>
      <c r="D46" s="23"/>
      <c r="E46" s="23"/>
      <c r="F46" s="23"/>
      <c r="G46" s="23"/>
      <c r="H46" s="23"/>
      <c r="I46" s="23"/>
      <c r="J46" s="23"/>
      <c r="K46" s="23"/>
      <c r="L46" s="23"/>
    </row>
    <row r="47" spans="1:12" x14ac:dyDescent="0.25">
      <c r="A47" s="83"/>
      <c r="B47" s="23"/>
      <c r="C47" s="23"/>
      <c r="D47" s="23"/>
      <c r="E47" s="23"/>
      <c r="F47" s="23"/>
      <c r="G47" s="23"/>
      <c r="H47" s="23"/>
      <c r="I47" s="23"/>
      <c r="J47" s="23"/>
      <c r="K47" s="23"/>
      <c r="L47" s="23"/>
    </row>
    <row r="49" spans="1:1" x14ac:dyDescent="0.25">
      <c r="A49" s="32"/>
    </row>
    <row r="50" spans="1:1" x14ac:dyDescent="0.25">
      <c r="A50" s="32"/>
    </row>
  </sheetData>
  <phoneticPr fontId="21" type="noConversion"/>
  <conditionalFormatting sqref="B5:K36">
    <cfRule type="cellIs" dxfId="3" priority="1" operator="lessThan">
      <formula>0</formula>
    </cfRule>
  </conditionalFormatting>
  <printOptions horizontalCentered="1" verticalCentered="1"/>
  <pageMargins left="0.25" right="0.25" top="0.25" bottom="0.25" header="0" footer="0"/>
  <pageSetup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7"/>
  <sheetViews>
    <sheetView showGridLines="0" zoomScaleNormal="100" zoomScaleSheetLayoutView="100" workbookViewId="0">
      <selection activeCell="K6" sqref="K6"/>
    </sheetView>
  </sheetViews>
  <sheetFormatPr defaultColWidth="9.109375" defaultRowHeight="15.6" x14ac:dyDescent="0.25"/>
  <cols>
    <col min="1" max="1" width="47.44140625" style="8" customWidth="1"/>
    <col min="2" max="9" width="10.6640625" style="8" customWidth="1"/>
    <col min="10" max="16384" width="9.109375" style="8"/>
  </cols>
  <sheetData>
    <row r="1" spans="1:11" ht="17.399999999999999" x14ac:dyDescent="0.25">
      <c r="A1" s="36" t="s">
        <v>39</v>
      </c>
      <c r="B1" s="36"/>
      <c r="C1" s="36"/>
      <c r="D1" s="36"/>
      <c r="E1" s="36"/>
      <c r="F1" s="36"/>
      <c r="G1" s="36"/>
      <c r="H1" s="36"/>
      <c r="I1" s="36"/>
      <c r="J1" s="84"/>
      <c r="K1" s="84"/>
    </row>
    <row r="2" spans="1:11" ht="17.399999999999999" x14ac:dyDescent="0.25">
      <c r="A2" s="36" t="s">
        <v>40</v>
      </c>
      <c r="B2" s="36"/>
      <c r="C2" s="36"/>
      <c r="D2" s="36"/>
      <c r="E2" s="36"/>
      <c r="F2" s="36"/>
      <c r="G2" s="36"/>
      <c r="H2" s="36"/>
      <c r="I2" s="36"/>
      <c r="J2" s="84"/>
      <c r="K2" s="84"/>
    </row>
    <row r="3" spans="1:11" ht="19.2" x14ac:dyDescent="0.25">
      <c r="A3" s="36" t="s">
        <v>86</v>
      </c>
      <c r="B3" s="36"/>
      <c r="C3" s="36"/>
      <c r="D3" s="36"/>
      <c r="E3" s="36"/>
      <c r="F3" s="36"/>
      <c r="G3" s="36"/>
      <c r="H3" s="36"/>
      <c r="I3" s="36"/>
      <c r="J3" s="84"/>
      <c r="K3" s="84"/>
    </row>
    <row r="4" spans="1:11" ht="16.2" thickBot="1" x14ac:dyDescent="0.3">
      <c r="A4" s="38" t="s">
        <v>41</v>
      </c>
      <c r="B4" s="38"/>
      <c r="C4" s="38"/>
      <c r="D4" s="38"/>
      <c r="E4" s="38"/>
      <c r="F4" s="38"/>
      <c r="G4" s="38"/>
      <c r="H4" s="38"/>
      <c r="I4" s="38"/>
      <c r="J4" s="84"/>
      <c r="K4" s="84"/>
    </row>
    <row r="5" spans="1:11" s="10" customFormat="1" ht="16.8" x14ac:dyDescent="0.3">
      <c r="A5" s="51" t="s">
        <v>42</v>
      </c>
      <c r="B5" s="52">
        <v>2013</v>
      </c>
      <c r="C5" s="52">
        <v>2014</v>
      </c>
      <c r="D5" s="52">
        <v>2015</v>
      </c>
      <c r="E5" s="52">
        <v>2016</v>
      </c>
      <c r="F5" s="52">
        <v>2017</v>
      </c>
      <c r="G5" s="52">
        <v>2018</v>
      </c>
      <c r="H5" s="52">
        <v>2019</v>
      </c>
      <c r="I5" s="52" t="s">
        <v>85</v>
      </c>
      <c r="J5" s="82" t="s">
        <v>84</v>
      </c>
      <c r="K5" s="53" t="s">
        <v>83</v>
      </c>
    </row>
    <row r="6" spans="1:11" ht="15" customHeight="1" x14ac:dyDescent="0.25">
      <c r="A6" s="54" t="s">
        <v>4</v>
      </c>
      <c r="B6" s="11">
        <v>213103</v>
      </c>
      <c r="C6" s="11">
        <f>'New Presentation'!Q5</f>
        <v>222747</v>
      </c>
      <c r="D6" s="11">
        <f>'New Presentation'!R5</f>
        <v>230574</v>
      </c>
      <c r="E6" s="11">
        <f>'New Presentation'!S5</f>
        <v>228551</v>
      </c>
      <c r="F6" s="11">
        <f>'New Presentation'!T5</f>
        <v>233759</v>
      </c>
      <c r="G6" s="11">
        <f>'New Presentation'!U5</f>
        <v>241985</v>
      </c>
      <c r="H6" s="11">
        <f>'New Presentation'!V5</f>
        <v>239064</v>
      </c>
      <c r="I6" s="11">
        <f>'New Presentation'!W5</f>
        <v>84296</v>
      </c>
      <c r="J6" s="11">
        <f>'New Presentation'!X5</f>
        <v>84169</v>
      </c>
      <c r="K6" s="55">
        <f>'New Presentation'!Y5</f>
        <v>165460</v>
      </c>
    </row>
    <row r="7" spans="1:11" ht="15" customHeight="1" x14ac:dyDescent="0.25">
      <c r="A7" s="56" t="s">
        <v>43</v>
      </c>
      <c r="B7" s="78">
        <v>9.2197382043318177E-2</v>
      </c>
      <c r="C7" s="78">
        <f t="shared" ref="C7:K7" si="0">C6/B6-1</f>
        <v>4.5255111378065926E-2</v>
      </c>
      <c r="D7" s="78">
        <f t="shared" si="0"/>
        <v>3.5138520384113026E-2</v>
      </c>
      <c r="E7" s="78">
        <f t="shared" si="0"/>
        <v>-8.773755930850835E-3</v>
      </c>
      <c r="F7" s="78">
        <f t="shared" si="0"/>
        <v>2.278703659139536E-2</v>
      </c>
      <c r="G7" s="78">
        <f t="shared" si="0"/>
        <v>3.5190088937752106E-2</v>
      </c>
      <c r="H7" s="78">
        <f t="shared" si="0"/>
        <v>-1.2070996136124168E-2</v>
      </c>
      <c r="I7" s="78">
        <f t="shared" si="0"/>
        <v>-0.64739149349128267</v>
      </c>
      <c r="J7" s="78">
        <f t="shared" si="0"/>
        <v>-1.5065958052576933E-3</v>
      </c>
      <c r="K7" s="57">
        <f t="shared" si="0"/>
        <v>0.96580688852190244</v>
      </c>
    </row>
    <row r="8" spans="1:11" ht="15" customHeight="1" x14ac:dyDescent="0.25">
      <c r="A8" s="58"/>
      <c r="B8" s="79"/>
      <c r="C8" s="79"/>
      <c r="D8" s="79"/>
      <c r="E8" s="79"/>
      <c r="F8" s="79"/>
      <c r="G8" s="79"/>
      <c r="H8" s="79"/>
      <c r="I8" s="79"/>
      <c r="J8" s="79"/>
      <c r="K8" s="59"/>
    </row>
    <row r="9" spans="1:11" ht="15" customHeight="1" x14ac:dyDescent="0.25">
      <c r="A9" s="60" t="s">
        <v>44</v>
      </c>
      <c r="B9" s="85">
        <v>170979</v>
      </c>
      <c r="C9" s="85">
        <f>'New Presentation'!Q6</f>
        <v>180265</v>
      </c>
      <c r="D9" s="85">
        <f>'New Presentation'!R6</f>
        <v>192602</v>
      </c>
      <c r="E9" s="85">
        <f>'New Presentation'!S6</f>
        <v>192868</v>
      </c>
      <c r="F9" s="85">
        <f>'New Presentation'!T6</f>
        <v>196469</v>
      </c>
      <c r="G9" s="85">
        <f>'New Presentation'!U6</f>
        <v>200724</v>
      </c>
      <c r="H9" s="85">
        <f>'New Presentation'!V6</f>
        <v>198982</v>
      </c>
      <c r="I9" s="85">
        <f>'New Presentation'!W6</f>
        <v>72479</v>
      </c>
      <c r="J9" s="85">
        <f>'New Presentation'!X6</f>
        <v>71411</v>
      </c>
      <c r="K9" s="74">
        <f>'New Presentation'!Y6</f>
        <v>136869</v>
      </c>
    </row>
    <row r="10" spans="1:11" ht="15" customHeight="1" x14ac:dyDescent="0.25">
      <c r="A10" s="62" t="s">
        <v>43</v>
      </c>
      <c r="B10" s="78">
        <v>0.11082308456935697</v>
      </c>
      <c r="C10" s="78">
        <f t="shared" ref="C10:K10" si="1">C9/B9-1</f>
        <v>5.4310763310114085E-2</v>
      </c>
      <c r="D10" s="78">
        <f t="shared" si="1"/>
        <v>6.8438132749008451E-2</v>
      </c>
      <c r="E10" s="78">
        <f t="shared" si="1"/>
        <v>1.3810863853958022E-3</v>
      </c>
      <c r="F10" s="78">
        <f t="shared" si="1"/>
        <v>1.8670800754920558E-2</v>
      </c>
      <c r="G10" s="78">
        <f t="shared" si="1"/>
        <v>2.1657360703215334E-2</v>
      </c>
      <c r="H10" s="78">
        <f t="shared" si="1"/>
        <v>-8.6785835276299572E-3</v>
      </c>
      <c r="I10" s="78">
        <f t="shared" si="1"/>
        <v>-0.6357509724497693</v>
      </c>
      <c r="J10" s="78">
        <f t="shared" si="1"/>
        <v>-1.4735302639385162E-2</v>
      </c>
      <c r="K10" s="57">
        <f t="shared" si="1"/>
        <v>0.91663749282323459</v>
      </c>
    </row>
    <row r="11" spans="1:11" ht="15" customHeight="1" x14ac:dyDescent="0.25">
      <c r="A11" s="62"/>
      <c r="B11" s="80"/>
      <c r="C11" s="80"/>
      <c r="D11" s="80"/>
      <c r="E11" s="80"/>
      <c r="F11" s="80"/>
      <c r="G11" s="80"/>
      <c r="H11" s="80"/>
      <c r="I11" s="80"/>
      <c r="J11" s="80"/>
      <c r="K11" s="63"/>
    </row>
    <row r="12" spans="1:11" ht="15" customHeight="1" x14ac:dyDescent="0.25">
      <c r="A12" s="64" t="s">
        <v>57</v>
      </c>
      <c r="B12" s="79">
        <v>793</v>
      </c>
      <c r="C12" s="79">
        <f>'New Presentation'!Q11</f>
        <v>890</v>
      </c>
      <c r="D12" s="79">
        <f>'New Presentation'!R11</f>
        <v>980</v>
      </c>
      <c r="E12" s="79">
        <f>'New Presentation'!S11</f>
        <v>1030</v>
      </c>
      <c r="F12" s="79">
        <f>'New Presentation'!T11</f>
        <v>1098</v>
      </c>
      <c r="G12" s="79">
        <f>'New Presentation'!U11</f>
        <v>1126</v>
      </c>
      <c r="H12" s="79">
        <f>'New Presentation'!V11</f>
        <v>1153</v>
      </c>
      <c r="I12" s="79">
        <f>'New Presentation'!W11</f>
        <v>267</v>
      </c>
      <c r="J12" s="79">
        <f>'New Presentation'!X11</f>
        <v>184</v>
      </c>
      <c r="K12" s="59">
        <f>'New Presentation'!Y11</f>
        <v>488</v>
      </c>
    </row>
    <row r="13" spans="1:11" ht="15" customHeight="1" x14ac:dyDescent="0.25">
      <c r="A13" s="65" t="s">
        <v>43</v>
      </c>
      <c r="B13" s="78">
        <v>2.4547803617571029E-2</v>
      </c>
      <c r="C13" s="78">
        <f t="shared" ref="C13" si="2">C12/B12-1</f>
        <v>0.1223203026481714</v>
      </c>
      <c r="D13" s="78">
        <f t="shared" ref="D13:K13" si="3">D12/C12-1</f>
        <v>0.101123595505618</v>
      </c>
      <c r="E13" s="78">
        <f t="shared" si="3"/>
        <v>5.1020408163265252E-2</v>
      </c>
      <c r="F13" s="78">
        <f t="shared" si="3"/>
        <v>6.6019417475728259E-2</v>
      </c>
      <c r="G13" s="78">
        <f t="shared" si="3"/>
        <v>2.5500910746812488E-2</v>
      </c>
      <c r="H13" s="78">
        <f t="shared" si="3"/>
        <v>2.3978685612788597E-2</v>
      </c>
      <c r="I13" s="78">
        <f t="shared" si="3"/>
        <v>-0.76843018213356462</v>
      </c>
      <c r="J13" s="78">
        <f t="shared" si="3"/>
        <v>-0.31086142322097376</v>
      </c>
      <c r="K13" s="57">
        <f t="shared" si="3"/>
        <v>1.652173913043478</v>
      </c>
    </row>
    <row r="14" spans="1:11" ht="15" customHeight="1" x14ac:dyDescent="0.25">
      <c r="A14" s="65"/>
      <c r="B14" s="80"/>
      <c r="C14" s="80"/>
      <c r="D14" s="80"/>
      <c r="E14" s="80"/>
      <c r="F14" s="80"/>
      <c r="G14" s="80"/>
      <c r="H14" s="80"/>
      <c r="I14" s="80"/>
      <c r="J14" s="80"/>
      <c r="K14" s="63"/>
    </row>
    <row r="15" spans="1:11" ht="15" customHeight="1" x14ac:dyDescent="0.25">
      <c r="A15" s="64" t="s">
        <v>58</v>
      </c>
      <c r="B15" s="79">
        <v>26153</v>
      </c>
      <c r="C15" s="79">
        <f>'New Presentation'!Q12</f>
        <v>30272</v>
      </c>
      <c r="D15" s="79">
        <f>'New Presentation'!R12</f>
        <v>35284</v>
      </c>
      <c r="E15" s="79">
        <f>'New Presentation'!S12</f>
        <v>40135</v>
      </c>
      <c r="F15" s="79">
        <f>'New Presentation'!T12</f>
        <v>44825</v>
      </c>
      <c r="G15" s="79">
        <f>'New Presentation'!U12</f>
        <v>47263</v>
      </c>
      <c r="H15" s="79">
        <f>'New Presentation'!V12</f>
        <v>47857</v>
      </c>
      <c r="I15" s="79">
        <f>'New Presentation'!W12</f>
        <v>38710</v>
      </c>
      <c r="J15" s="79">
        <f>'New Presentation'!X12</f>
        <v>32918</v>
      </c>
      <c r="K15" s="59">
        <f>'New Presentation'!Y12</f>
        <v>37974</v>
      </c>
    </row>
    <row r="16" spans="1:11" ht="15" customHeight="1" x14ac:dyDescent="0.25">
      <c r="A16" s="65" t="s">
        <v>43</v>
      </c>
      <c r="B16" s="78">
        <v>0.13403000607059234</v>
      </c>
      <c r="C16" s="78">
        <f t="shared" ref="C16" si="4">C15/B15-1</f>
        <v>0.15749627193820981</v>
      </c>
      <c r="D16" s="78">
        <f t="shared" ref="D16:K16" si="5">D15/C15-1</f>
        <v>0.16556553911205074</v>
      </c>
      <c r="E16" s="78">
        <f t="shared" si="5"/>
        <v>0.13748441219816354</v>
      </c>
      <c r="F16" s="78">
        <f t="shared" si="5"/>
        <v>0.11685561230845898</v>
      </c>
      <c r="G16" s="78">
        <f t="shared" si="5"/>
        <v>5.4389291689905139E-2</v>
      </c>
      <c r="H16" s="78">
        <f t="shared" si="5"/>
        <v>1.2567970717051402E-2</v>
      </c>
      <c r="I16" s="78">
        <f t="shared" si="5"/>
        <v>-0.19113191382660843</v>
      </c>
      <c r="J16" s="78">
        <f t="shared" si="5"/>
        <v>-0.14962541978816846</v>
      </c>
      <c r="K16" s="57">
        <f t="shared" si="5"/>
        <v>0.15359377847985911</v>
      </c>
    </row>
    <row r="17" spans="1:11" ht="15" customHeight="1" x14ac:dyDescent="0.25">
      <c r="A17" s="65"/>
      <c r="B17" s="80"/>
      <c r="C17" s="80"/>
      <c r="D17" s="80"/>
      <c r="E17" s="80"/>
      <c r="F17" s="80"/>
      <c r="G17" s="80"/>
      <c r="H17" s="80"/>
      <c r="I17" s="80"/>
      <c r="J17" s="80"/>
      <c r="K17" s="63"/>
    </row>
    <row r="18" spans="1:11" ht="15" customHeight="1" x14ac:dyDescent="0.25">
      <c r="A18" s="64" t="s">
        <v>59</v>
      </c>
      <c r="B18" s="79">
        <v>7740</v>
      </c>
      <c r="C18" s="79">
        <f>'New Presentation'!Q8</f>
        <v>8120</v>
      </c>
      <c r="D18" s="79">
        <f>'New Presentation'!R8</f>
        <v>8480</v>
      </c>
      <c r="E18" s="79">
        <f>'New Presentation'!S8</f>
        <v>8712</v>
      </c>
      <c r="F18" s="79">
        <f>'New Presentation'!T8</f>
        <v>8458</v>
      </c>
      <c r="G18" s="79">
        <f>'New Presentation'!U8</f>
        <v>8484</v>
      </c>
      <c r="H18" s="79">
        <f>'New Presentation'!V8</f>
        <v>9546</v>
      </c>
      <c r="I18" s="79">
        <f>'New Presentation'!W8</f>
        <v>6778</v>
      </c>
      <c r="J18" s="79">
        <f>'New Presentation'!X8</f>
        <v>8912</v>
      </c>
      <c r="K18" s="59">
        <f>'New Presentation'!Y8</f>
        <v>12501</v>
      </c>
    </row>
    <row r="19" spans="1:11" ht="15" customHeight="1" x14ac:dyDescent="0.25">
      <c r="A19" s="65" t="s">
        <v>43</v>
      </c>
      <c r="B19" s="78">
        <v>5.8533916849015322E-2</v>
      </c>
      <c r="C19" s="78">
        <f t="shared" ref="C19" si="6">C18/B18-1</f>
        <v>4.9095607235142058E-2</v>
      </c>
      <c r="D19" s="78">
        <f t="shared" ref="D19:K19" si="7">D18/C18-1</f>
        <v>4.4334975369458185E-2</v>
      </c>
      <c r="E19" s="78">
        <f t="shared" si="7"/>
        <v>2.7358490566037785E-2</v>
      </c>
      <c r="F19" s="78">
        <f t="shared" si="7"/>
        <v>-2.9155188246097308E-2</v>
      </c>
      <c r="G19" s="78">
        <f t="shared" si="7"/>
        <v>3.0740127689761199E-3</v>
      </c>
      <c r="H19" s="78">
        <f t="shared" si="7"/>
        <v>0.12517680339462522</v>
      </c>
      <c r="I19" s="78">
        <f t="shared" si="7"/>
        <v>-0.28996438298763882</v>
      </c>
      <c r="J19" s="78">
        <f t="shared" si="7"/>
        <v>0.3148421363233993</v>
      </c>
      <c r="K19" s="57">
        <f t="shared" si="7"/>
        <v>0.40271543985637348</v>
      </c>
    </row>
    <row r="20" spans="1:11" s="10" customFormat="1" ht="15" customHeight="1" x14ac:dyDescent="0.25">
      <c r="A20" s="69"/>
      <c r="B20" s="80"/>
      <c r="C20" s="80"/>
      <c r="D20" s="80"/>
      <c r="E20" s="80"/>
      <c r="F20" s="80"/>
      <c r="G20" s="80"/>
      <c r="H20" s="80"/>
      <c r="I20" s="80"/>
      <c r="J20" s="80"/>
      <c r="K20" s="63"/>
    </row>
    <row r="21" spans="1:11" ht="15" customHeight="1" x14ac:dyDescent="0.25">
      <c r="A21" s="64" t="s">
        <v>60</v>
      </c>
      <c r="B21" s="79">
        <v>136292</v>
      </c>
      <c r="C21" s="79">
        <f>'New Presentation'!Q9+'New Presentation'!Q13</f>
        <v>140983</v>
      </c>
      <c r="D21" s="79">
        <f>'New Presentation'!R9+'New Presentation'!R13</f>
        <v>147857</v>
      </c>
      <c r="E21" s="79">
        <f>'New Presentation'!S9+'New Presentation'!S13</f>
        <v>142990</v>
      </c>
      <c r="F21" s="79">
        <f>'New Presentation'!T9+'New Presentation'!T13</f>
        <v>142088</v>
      </c>
      <c r="G21" s="79">
        <f>'New Presentation'!U9+'New Presentation'!U13</f>
        <v>143851</v>
      </c>
      <c r="H21" s="79">
        <f>'New Presentation'!V9+'New Presentation'!V13</f>
        <v>140425</v>
      </c>
      <c r="I21" s="79">
        <f>'New Presentation'!W9+'New Presentation'!W13</f>
        <v>26724</v>
      </c>
      <c r="J21" s="79">
        <f>'New Presentation'!X9+'New Presentation'!X13</f>
        <v>29398</v>
      </c>
      <c r="K21" s="59">
        <f>'New Presentation'!Y9+'New Presentation'!Y13</f>
        <v>85906</v>
      </c>
    </row>
    <row r="22" spans="1:11" s="9" customFormat="1" ht="15" customHeight="1" x14ac:dyDescent="0.25">
      <c r="A22" s="65" t="s">
        <v>43</v>
      </c>
      <c r="B22" s="78">
        <v>0.1101137872333493</v>
      </c>
      <c r="C22" s="78">
        <f t="shared" ref="C22" si="8">C21/B21-1</f>
        <v>3.441874798227329E-2</v>
      </c>
      <c r="D22" s="78">
        <f t="shared" ref="D22:K22" si="9">D21/C21-1</f>
        <v>4.8757651631756938E-2</v>
      </c>
      <c r="E22" s="78">
        <f t="shared" si="9"/>
        <v>-3.2916940016367136E-2</v>
      </c>
      <c r="F22" s="78">
        <f t="shared" si="9"/>
        <v>-6.3081334359046393E-3</v>
      </c>
      <c r="G22" s="78">
        <f t="shared" si="9"/>
        <v>1.2407803614661317E-2</v>
      </c>
      <c r="H22" s="78">
        <f t="shared" si="9"/>
        <v>-2.3816309931804391E-2</v>
      </c>
      <c r="I22" s="78">
        <f t="shared" si="9"/>
        <v>-0.80969200640911521</v>
      </c>
      <c r="J22" s="78">
        <f t="shared" si="9"/>
        <v>0.10005987127675509</v>
      </c>
      <c r="K22" s="57">
        <f t="shared" si="9"/>
        <v>1.9221715762977074</v>
      </c>
    </row>
    <row r="23" spans="1:11" ht="15" customHeight="1" x14ac:dyDescent="0.25">
      <c r="A23" s="75"/>
      <c r="B23" s="21"/>
      <c r="C23" s="21"/>
      <c r="D23" s="21"/>
      <c r="E23" s="21"/>
      <c r="F23" s="21"/>
      <c r="G23" s="21"/>
      <c r="H23" s="21"/>
      <c r="I23" s="21"/>
      <c r="J23" s="21"/>
      <c r="K23" s="76"/>
    </row>
    <row r="24" spans="1:11" ht="15" customHeight="1" x14ac:dyDescent="0.25">
      <c r="A24" s="60" t="s">
        <v>47</v>
      </c>
      <c r="B24" s="85">
        <v>42124</v>
      </c>
      <c r="C24" s="85">
        <f>'New Presentation'!Q14</f>
        <v>42482</v>
      </c>
      <c r="D24" s="85">
        <f>'New Presentation'!R14</f>
        <v>37972</v>
      </c>
      <c r="E24" s="85">
        <f>'New Presentation'!S14</f>
        <v>35683</v>
      </c>
      <c r="F24" s="85">
        <f>'New Presentation'!T14</f>
        <v>37290</v>
      </c>
      <c r="G24" s="85">
        <f>'New Presentation'!U14</f>
        <v>41261</v>
      </c>
      <c r="H24" s="85">
        <f>'New Presentation'!V14</f>
        <v>40082</v>
      </c>
      <c r="I24" s="85">
        <f>'New Presentation'!W14</f>
        <v>11817</v>
      </c>
      <c r="J24" s="85">
        <f>'New Presentation'!X14</f>
        <v>12758</v>
      </c>
      <c r="K24" s="74">
        <f>'New Presentation'!Y14</f>
        <v>28591</v>
      </c>
    </row>
    <row r="25" spans="1:11" s="9" customFormat="1" ht="15" customHeight="1" thickBot="1" x14ac:dyDescent="0.3">
      <c r="A25" s="62" t="s">
        <v>43</v>
      </c>
      <c r="B25" s="78">
        <v>2.2600927342024235E-2</v>
      </c>
      <c r="C25" s="78">
        <f t="shared" ref="C25:K25" si="10">C24/B24-1</f>
        <v>8.4987180704585441E-3</v>
      </c>
      <c r="D25" s="78">
        <f t="shared" si="10"/>
        <v>-0.10616261004660799</v>
      </c>
      <c r="E25" s="78">
        <f t="shared" si="10"/>
        <v>-6.0281259875697879E-2</v>
      </c>
      <c r="F25" s="78">
        <f t="shared" si="10"/>
        <v>4.5035451055124298E-2</v>
      </c>
      <c r="G25" s="78">
        <f t="shared" si="10"/>
        <v>0.10648967551622412</v>
      </c>
      <c r="H25" s="78">
        <f t="shared" si="10"/>
        <v>-2.8574198395579398E-2</v>
      </c>
      <c r="I25" s="78">
        <f t="shared" si="10"/>
        <v>-0.7051793822663539</v>
      </c>
      <c r="J25" s="78">
        <f t="shared" si="10"/>
        <v>7.9631040027079658E-2</v>
      </c>
      <c r="K25" s="57">
        <f t="shared" si="10"/>
        <v>1.2410252390656842</v>
      </c>
    </row>
    <row r="26" spans="1:11" s="9" customFormat="1" ht="17.25" customHeight="1" x14ac:dyDescent="0.3">
      <c r="A26" s="67" t="s">
        <v>20</v>
      </c>
      <c r="B26" s="77">
        <v>2013</v>
      </c>
      <c r="C26" s="77">
        <v>2014</v>
      </c>
      <c r="D26" s="77">
        <v>2015</v>
      </c>
      <c r="E26" s="77">
        <v>2016</v>
      </c>
      <c r="F26" s="77">
        <v>2017</v>
      </c>
      <c r="G26" s="77">
        <v>2018</v>
      </c>
      <c r="H26" s="77">
        <v>2019</v>
      </c>
      <c r="I26" s="52" t="s">
        <v>85</v>
      </c>
      <c r="J26" s="82" t="s">
        <v>84</v>
      </c>
      <c r="K26" s="53" t="s">
        <v>83</v>
      </c>
    </row>
    <row r="27" spans="1:11" s="9" customFormat="1" ht="15" customHeight="1" x14ac:dyDescent="0.25">
      <c r="A27" s="54" t="s">
        <v>24</v>
      </c>
      <c r="B27" s="81">
        <v>132324</v>
      </c>
      <c r="C27" s="81">
        <f>'New Presentation'!Q27</f>
        <v>140228</v>
      </c>
      <c r="D27" s="81">
        <f>'New Presentation'!R27</f>
        <v>144667</v>
      </c>
      <c r="E27" s="81">
        <f>'New Presentation'!S27</f>
        <v>147639</v>
      </c>
      <c r="F27" s="81">
        <f>'New Presentation'!T27</f>
        <v>164885</v>
      </c>
      <c r="G27" s="81">
        <f>'New Presentation'!U27</f>
        <v>176395</v>
      </c>
      <c r="H27" s="81">
        <f>'New Presentation'!V27</f>
        <v>184785</v>
      </c>
      <c r="I27" s="81">
        <f>'New Presentation'!W27</f>
        <v>47075</v>
      </c>
      <c r="J27" s="81">
        <f>'New Presentation'!X27</f>
        <v>74544</v>
      </c>
      <c r="K27" s="68">
        <f>'New Presentation'!Y27</f>
        <v>161941</v>
      </c>
    </row>
    <row r="28" spans="1:11" s="9" customFormat="1" ht="15" customHeight="1" x14ac:dyDescent="0.25">
      <c r="A28" s="69" t="s">
        <v>43</v>
      </c>
      <c r="B28" s="78">
        <v>-4.2289403403128145E-2</v>
      </c>
      <c r="C28" s="78">
        <f t="shared" ref="C28:K28" si="11">C27/B27-1</f>
        <v>5.9732172546174578E-2</v>
      </c>
      <c r="D28" s="78">
        <f t="shared" si="11"/>
        <v>3.1655589468579715E-2</v>
      </c>
      <c r="E28" s="78">
        <f t="shared" si="11"/>
        <v>2.0543731466056592E-2</v>
      </c>
      <c r="F28" s="78">
        <f t="shared" si="11"/>
        <v>0.11681195348112627</v>
      </c>
      <c r="G28" s="78">
        <f t="shared" si="11"/>
        <v>6.9806228583558338E-2</v>
      </c>
      <c r="H28" s="78">
        <f t="shared" si="11"/>
        <v>4.7563706454264665E-2</v>
      </c>
      <c r="I28" s="78">
        <f t="shared" si="11"/>
        <v>-0.74524447330681598</v>
      </c>
      <c r="J28" s="78">
        <f t="shared" si="11"/>
        <v>0.58351566648964415</v>
      </c>
      <c r="K28" s="57">
        <f t="shared" si="11"/>
        <v>1.1724216570079418</v>
      </c>
    </row>
    <row r="29" spans="1:11" s="9" customFormat="1" ht="15" customHeight="1" x14ac:dyDescent="0.25">
      <c r="A29" s="58"/>
      <c r="B29" s="79"/>
      <c r="C29" s="79"/>
      <c r="D29" s="79"/>
      <c r="E29" s="79"/>
      <c r="F29" s="79"/>
      <c r="G29" s="79"/>
      <c r="H29" s="79"/>
      <c r="I29" s="79"/>
      <c r="J29" s="79"/>
      <c r="K29" s="59"/>
    </row>
    <row r="30" spans="1:11" s="9" customFormat="1" ht="15" customHeight="1" x14ac:dyDescent="0.25">
      <c r="A30" s="60" t="s">
        <v>44</v>
      </c>
      <c r="B30" s="85">
        <v>91119</v>
      </c>
      <c r="C30" s="85">
        <f>'New Presentation'!Q28</f>
        <v>96248</v>
      </c>
      <c r="D30" s="85">
        <f>'New Presentation'!R28</f>
        <v>102664</v>
      </c>
      <c r="E30" s="85">
        <f>'New Presentation'!S28</f>
        <v>109155</v>
      </c>
      <c r="F30" s="85">
        <f>'New Presentation'!T28</f>
        <v>117931</v>
      </c>
      <c r="G30" s="85">
        <f>'New Presentation'!U28</f>
        <v>125717</v>
      </c>
      <c r="H30" s="85">
        <f>'New Presentation'!V28</f>
        <v>131990</v>
      </c>
      <c r="I30" s="85">
        <f>'New Presentation'!W28</f>
        <v>33704</v>
      </c>
      <c r="J30" s="85">
        <f>'New Presentation'!X28</f>
        <v>56697</v>
      </c>
      <c r="K30" s="74">
        <f>'New Presentation'!Y28</f>
        <v>115312</v>
      </c>
    </row>
    <row r="31" spans="1:11" s="9" customFormat="1" ht="15" customHeight="1" x14ac:dyDescent="0.25">
      <c r="A31" s="62" t="s">
        <v>43</v>
      </c>
      <c r="B31" s="78">
        <v>8.6229798538852709E-3</v>
      </c>
      <c r="C31" s="78">
        <f t="shared" ref="C31:K31" si="12">C30/B30-1</f>
        <v>5.6289028632886762E-2</v>
      </c>
      <c r="D31" s="78">
        <f t="shared" si="12"/>
        <v>6.6661125425982792E-2</v>
      </c>
      <c r="E31" s="78">
        <f t="shared" si="12"/>
        <v>6.3225668199174079E-2</v>
      </c>
      <c r="F31" s="78">
        <f t="shared" si="12"/>
        <v>8.0399432000366478E-2</v>
      </c>
      <c r="G31" s="78">
        <f t="shared" si="12"/>
        <v>6.602165673147864E-2</v>
      </c>
      <c r="H31" s="78">
        <f t="shared" si="12"/>
        <v>4.9897786297795843E-2</v>
      </c>
      <c r="I31" s="78">
        <f t="shared" si="12"/>
        <v>-0.7446473217668006</v>
      </c>
      <c r="J31" s="78">
        <f t="shared" si="12"/>
        <v>0.68220389271303117</v>
      </c>
      <c r="K31" s="57">
        <f t="shared" si="12"/>
        <v>1.0338289503853821</v>
      </c>
    </row>
    <row r="32" spans="1:11" ht="15" customHeight="1" x14ac:dyDescent="0.25">
      <c r="A32" s="62"/>
      <c r="B32" s="80"/>
      <c r="C32" s="80"/>
      <c r="D32" s="80"/>
      <c r="E32" s="80"/>
      <c r="F32" s="80"/>
      <c r="G32" s="80"/>
      <c r="H32" s="80"/>
      <c r="I32" s="80"/>
      <c r="J32" s="80"/>
      <c r="K32" s="63"/>
    </row>
    <row r="33" spans="1:11" ht="15" customHeight="1" x14ac:dyDescent="0.25">
      <c r="A33" s="64" t="s">
        <v>57</v>
      </c>
      <c r="B33" s="79">
        <v>442</v>
      </c>
      <c r="C33" s="79">
        <f>'New Presentation'!Q33</f>
        <v>472</v>
      </c>
      <c r="D33" s="79">
        <f>'New Presentation'!R33</f>
        <v>526</v>
      </c>
      <c r="E33" s="79">
        <f>'New Presentation'!S33</f>
        <v>584</v>
      </c>
      <c r="F33" s="79">
        <f>'New Presentation'!T33</f>
        <v>639</v>
      </c>
      <c r="G33" s="79">
        <f>'New Presentation'!U33</f>
        <v>677</v>
      </c>
      <c r="H33" s="79">
        <f>'New Presentation'!V33</f>
        <v>716</v>
      </c>
      <c r="I33" s="79">
        <f>'New Presentation'!W33</f>
        <v>235</v>
      </c>
      <c r="J33" s="79">
        <f>'New Presentation'!X33</f>
        <v>312</v>
      </c>
      <c r="K33" s="59">
        <f>'New Presentation'!Y33</f>
        <v>611</v>
      </c>
    </row>
    <row r="34" spans="1:11" ht="15" customHeight="1" x14ac:dyDescent="0.25">
      <c r="A34" s="65" t="s">
        <v>43</v>
      </c>
      <c r="B34" s="78">
        <v>6.25E-2</v>
      </c>
      <c r="C34" s="78">
        <f t="shared" ref="C34" si="13">C33/B33-1</f>
        <v>6.7873303167420795E-2</v>
      </c>
      <c r="D34" s="78">
        <f t="shared" ref="D34:K34" si="14">D33/C33-1</f>
        <v>0.11440677966101687</v>
      </c>
      <c r="E34" s="78">
        <f t="shared" si="14"/>
        <v>0.11026615969581743</v>
      </c>
      <c r="F34" s="78">
        <f t="shared" si="14"/>
        <v>9.417808219178081E-2</v>
      </c>
      <c r="G34" s="78">
        <f t="shared" si="14"/>
        <v>5.946791862284817E-2</v>
      </c>
      <c r="H34" s="78">
        <f t="shared" si="14"/>
        <v>5.7607090103397374E-2</v>
      </c>
      <c r="I34" s="78">
        <f t="shared" si="14"/>
        <v>-0.67178770949720668</v>
      </c>
      <c r="J34" s="78">
        <f t="shared" si="14"/>
        <v>0.32765957446808502</v>
      </c>
      <c r="K34" s="57">
        <f t="shared" si="14"/>
        <v>0.95833333333333326</v>
      </c>
    </row>
    <row r="35" spans="1:11" ht="17.25" customHeight="1" x14ac:dyDescent="0.25">
      <c r="A35" s="69"/>
      <c r="B35" s="80"/>
      <c r="C35" s="80"/>
      <c r="D35" s="80"/>
      <c r="E35" s="80"/>
      <c r="F35" s="80"/>
      <c r="G35" s="80"/>
      <c r="H35" s="80"/>
      <c r="I35" s="80"/>
      <c r="J35" s="80"/>
      <c r="K35" s="63"/>
    </row>
    <row r="36" spans="1:11" x14ac:dyDescent="0.25">
      <c r="A36" s="64" t="s">
        <v>58</v>
      </c>
      <c r="B36" s="79">
        <v>7675</v>
      </c>
      <c r="C36" s="79">
        <f>'New Presentation'!Q34</f>
        <v>8167</v>
      </c>
      <c r="D36" s="79">
        <f>'New Presentation'!R34</f>
        <v>8796</v>
      </c>
      <c r="E36" s="79">
        <f>'New Presentation'!S34</f>
        <v>9637</v>
      </c>
      <c r="F36" s="79">
        <f>'New Presentation'!T34</f>
        <v>10776</v>
      </c>
      <c r="G36" s="79">
        <f>'New Presentation'!U34</f>
        <v>11130</v>
      </c>
      <c r="H36" s="79">
        <f>'New Presentation'!V34</f>
        <v>10814</v>
      </c>
      <c r="I36" s="79">
        <f>'New Presentation'!W34</f>
        <v>4785</v>
      </c>
      <c r="J36" s="79">
        <f>'New Presentation'!X34</f>
        <v>4221</v>
      </c>
      <c r="K36" s="59">
        <f>'New Presentation'!Y34</f>
        <v>6009</v>
      </c>
    </row>
    <row r="37" spans="1:11" x14ac:dyDescent="0.25">
      <c r="A37" s="65" t="s">
        <v>43</v>
      </c>
      <c r="B37" s="78">
        <v>7.4628955474656866E-2</v>
      </c>
      <c r="C37" s="78">
        <f t="shared" ref="C37" si="15">C36/B36-1</f>
        <v>6.4104234527687209E-2</v>
      </c>
      <c r="D37" s="78">
        <f t="shared" ref="D37:K37" si="16">D36/C36-1</f>
        <v>7.7017264601444868E-2</v>
      </c>
      <c r="E37" s="78">
        <f t="shared" si="16"/>
        <v>9.5611641655297896E-2</v>
      </c>
      <c r="F37" s="78">
        <f t="shared" si="16"/>
        <v>0.11819030818719511</v>
      </c>
      <c r="G37" s="78">
        <f t="shared" si="16"/>
        <v>3.2850779510022354E-2</v>
      </c>
      <c r="H37" s="78">
        <f t="shared" si="16"/>
        <v>-2.8391734052111373E-2</v>
      </c>
      <c r="I37" s="78">
        <f t="shared" si="16"/>
        <v>-0.55751803218050677</v>
      </c>
      <c r="J37" s="78">
        <f t="shared" si="16"/>
        <v>-0.11786833855799372</v>
      </c>
      <c r="K37" s="57">
        <f t="shared" si="16"/>
        <v>0.42359630419331906</v>
      </c>
    </row>
    <row r="38" spans="1:11" x14ac:dyDescent="0.25">
      <c r="A38" s="65"/>
      <c r="B38" s="80"/>
      <c r="C38" s="80"/>
      <c r="D38" s="80"/>
      <c r="E38" s="80"/>
      <c r="F38" s="80"/>
      <c r="G38" s="80"/>
      <c r="H38" s="80"/>
      <c r="I38" s="80"/>
      <c r="J38" s="80"/>
      <c r="K38" s="63"/>
    </row>
    <row r="39" spans="1:11" x14ac:dyDescent="0.25">
      <c r="A39" s="64" t="s">
        <v>59</v>
      </c>
      <c r="B39" s="79">
        <v>1186</v>
      </c>
      <c r="C39" s="79">
        <f>'New Presentation'!Q30</f>
        <v>1249</v>
      </c>
      <c r="D39" s="79">
        <f>'New Presentation'!R30</f>
        <v>1321</v>
      </c>
      <c r="E39" s="79">
        <f>'New Presentation'!S30</f>
        <v>1364</v>
      </c>
      <c r="F39" s="79">
        <f>'New Presentation'!T30</f>
        <v>1404</v>
      </c>
      <c r="G39" s="79">
        <f>'New Presentation'!U30</f>
        <v>1531</v>
      </c>
      <c r="H39" s="79">
        <f>'New Presentation'!V30</f>
        <v>1585</v>
      </c>
      <c r="I39" s="79">
        <f>'New Presentation'!W30</f>
        <v>1049</v>
      </c>
      <c r="J39" s="79">
        <f>'New Presentation'!X30</f>
        <v>1071</v>
      </c>
      <c r="K39" s="59">
        <f>'New Presentation'!Y30</f>
        <v>1339</v>
      </c>
    </row>
    <row r="40" spans="1:11" x14ac:dyDescent="0.25">
      <c r="A40" s="65" t="s">
        <v>43</v>
      </c>
      <c r="B40" s="78">
        <v>-1.6835016835017313E-3</v>
      </c>
      <c r="C40" s="78">
        <f t="shared" ref="C40" si="17">C39/B39-1</f>
        <v>5.3119730185497538E-2</v>
      </c>
      <c r="D40" s="78">
        <f t="shared" ref="D40:K40" si="18">D39/C39-1</f>
        <v>5.7646116893514732E-2</v>
      </c>
      <c r="E40" s="78">
        <f t="shared" si="18"/>
        <v>3.2551097653293004E-2</v>
      </c>
      <c r="F40" s="78">
        <f t="shared" si="18"/>
        <v>2.9325513196480912E-2</v>
      </c>
      <c r="G40" s="78">
        <f t="shared" si="18"/>
        <v>9.0455840455840431E-2</v>
      </c>
      <c r="H40" s="78">
        <f t="shared" si="18"/>
        <v>3.5271064663618512E-2</v>
      </c>
      <c r="I40" s="78">
        <f t="shared" si="18"/>
        <v>-0.33817034700315463</v>
      </c>
      <c r="J40" s="78">
        <f t="shared" si="18"/>
        <v>2.0972354623450817E-2</v>
      </c>
      <c r="K40" s="57">
        <f t="shared" si="18"/>
        <v>0.25023342670401494</v>
      </c>
    </row>
    <row r="41" spans="1:11" x14ac:dyDescent="0.25">
      <c r="A41" s="65"/>
      <c r="B41" s="80"/>
      <c r="C41" s="80"/>
      <c r="D41" s="80"/>
      <c r="E41" s="80"/>
      <c r="F41" s="80"/>
      <c r="G41" s="80"/>
      <c r="H41" s="80"/>
      <c r="I41" s="80"/>
      <c r="J41" s="80"/>
      <c r="K41" s="63"/>
    </row>
    <row r="42" spans="1:11" x14ac:dyDescent="0.25">
      <c r="A42" s="64" t="s">
        <v>60</v>
      </c>
      <c r="B42" s="79">
        <v>81817</v>
      </c>
      <c r="C42" s="79">
        <f>'New Presentation'!Q31+'New Presentation'!Q35</f>
        <v>86359</v>
      </c>
      <c r="D42" s="79">
        <f>'New Presentation'!R31+'New Presentation'!R35</f>
        <v>92020</v>
      </c>
      <c r="E42" s="79">
        <f>'New Presentation'!S31+'New Presentation'!S35</f>
        <v>97570</v>
      </c>
      <c r="F42" s="79">
        <f>'New Presentation'!T31+'New Presentation'!T35</f>
        <v>105112</v>
      </c>
      <c r="G42" s="79">
        <f>'New Presentation'!U31+'New Presentation'!U35</f>
        <v>112379</v>
      </c>
      <c r="H42" s="79">
        <f>'New Presentation'!V31+'New Presentation'!V35</f>
        <v>118875</v>
      </c>
      <c r="I42" s="79">
        <f>'New Presentation'!W31+'New Presentation'!W35</f>
        <v>27635</v>
      </c>
      <c r="J42" s="79">
        <f>'New Presentation'!X31+'New Presentation'!X35</f>
        <v>51093</v>
      </c>
      <c r="K42" s="59">
        <f>'New Presentation'!Y31+'New Presentation'!Y35</f>
        <v>107353</v>
      </c>
    </row>
    <row r="43" spans="1:11" x14ac:dyDescent="0.25">
      <c r="A43" s="65" t="s">
        <v>43</v>
      </c>
      <c r="B43" s="78">
        <v>2.7453335457698902E-3</v>
      </c>
      <c r="C43" s="78">
        <f t="shared" ref="C43" si="19">C42/B42-1</f>
        <v>5.5514135204175252E-2</v>
      </c>
      <c r="D43" s="78">
        <f t="shared" ref="D43:K43" si="20">D42/C42-1</f>
        <v>6.5551940156787447E-2</v>
      </c>
      <c r="E43" s="78">
        <f t="shared" si="20"/>
        <v>6.0312975440121708E-2</v>
      </c>
      <c r="F43" s="78">
        <f t="shared" si="20"/>
        <v>7.7298349902634067E-2</v>
      </c>
      <c r="G43" s="78">
        <f t="shared" si="20"/>
        <v>6.9135778978613338E-2</v>
      </c>
      <c r="H43" s="78">
        <f t="shared" si="20"/>
        <v>5.780439405938842E-2</v>
      </c>
      <c r="I43" s="78">
        <f t="shared" si="20"/>
        <v>-0.76752891692954783</v>
      </c>
      <c r="J43" s="78">
        <f t="shared" si="20"/>
        <v>0.84885109462637964</v>
      </c>
      <c r="K43" s="57">
        <f t="shared" si="20"/>
        <v>1.1011293132131601</v>
      </c>
    </row>
    <row r="44" spans="1:11" x14ac:dyDescent="0.25">
      <c r="A44" s="75"/>
      <c r="B44" s="21"/>
      <c r="C44" s="21"/>
      <c r="D44" s="21"/>
      <c r="E44" s="21"/>
      <c r="F44" s="21"/>
      <c r="G44" s="21"/>
      <c r="H44" s="21"/>
      <c r="I44" s="21"/>
      <c r="J44" s="21"/>
      <c r="K44" s="76"/>
    </row>
    <row r="45" spans="1:11" x14ac:dyDescent="0.25">
      <c r="A45" s="60" t="s">
        <v>47</v>
      </c>
      <c r="B45" s="85">
        <v>41205</v>
      </c>
      <c r="C45" s="85">
        <f>'New Presentation'!Q36</f>
        <v>43980</v>
      </c>
      <c r="D45" s="85">
        <f>'New Presentation'!R36</f>
        <v>42003</v>
      </c>
      <c r="E45" s="85">
        <f>'New Presentation'!S36</f>
        <v>38484</v>
      </c>
      <c r="F45" s="85">
        <f>'New Presentation'!T36</f>
        <v>46954</v>
      </c>
      <c r="G45" s="85">
        <f>'New Presentation'!U36</f>
        <v>50678</v>
      </c>
      <c r="H45" s="85">
        <f>'New Presentation'!V36</f>
        <v>52795</v>
      </c>
      <c r="I45" s="85">
        <f>'New Presentation'!W36</f>
        <v>13371</v>
      </c>
      <c r="J45" s="85">
        <f>'New Presentation'!X36</f>
        <v>17847</v>
      </c>
      <c r="K45" s="74">
        <f>'New Presentation'!Y36</f>
        <v>46629</v>
      </c>
    </row>
    <row r="46" spans="1:11" ht="16.2" thickBot="1" x14ac:dyDescent="0.3">
      <c r="A46" s="62" t="s">
        <v>43</v>
      </c>
      <c r="B46" s="78">
        <v>-0.13845735672318982</v>
      </c>
      <c r="C46" s="78">
        <f t="shared" ref="C46:K46" si="21">C45/B45-1</f>
        <v>6.7346195850018109E-2</v>
      </c>
      <c r="D46" s="78">
        <f t="shared" si="21"/>
        <v>-4.4952251023192336E-2</v>
      </c>
      <c r="E46" s="78">
        <f t="shared" si="21"/>
        <v>-8.3779730019284293E-2</v>
      </c>
      <c r="F46" s="78">
        <f t="shared" si="21"/>
        <v>0.22009146658351519</v>
      </c>
      <c r="G46" s="78">
        <f t="shared" si="21"/>
        <v>7.9311666737658104E-2</v>
      </c>
      <c r="H46" s="78">
        <f t="shared" si="21"/>
        <v>4.1773550653143365E-2</v>
      </c>
      <c r="I46" s="78">
        <f t="shared" si="21"/>
        <v>-0.74673738043375315</v>
      </c>
      <c r="J46" s="78">
        <f t="shared" si="21"/>
        <v>0.33475431904868747</v>
      </c>
      <c r="K46" s="57">
        <f t="shared" si="21"/>
        <v>1.6127080181543119</v>
      </c>
    </row>
    <row r="47" spans="1:11" ht="16.8" x14ac:dyDescent="0.3">
      <c r="A47" s="67" t="s">
        <v>30</v>
      </c>
      <c r="B47" s="77">
        <v>2013</v>
      </c>
      <c r="C47" s="77">
        <v>2014</v>
      </c>
      <c r="D47" s="77">
        <v>2015</v>
      </c>
      <c r="E47" s="77">
        <v>2016</v>
      </c>
      <c r="F47" s="77">
        <v>2017</v>
      </c>
      <c r="G47" s="77">
        <v>2018</v>
      </c>
      <c r="H47" s="77">
        <v>2019</v>
      </c>
      <c r="I47" s="52" t="s">
        <v>85</v>
      </c>
      <c r="J47" s="82" t="s">
        <v>84</v>
      </c>
      <c r="K47" s="53" t="s">
        <v>83</v>
      </c>
    </row>
    <row r="48" spans="1:11" ht="16.2" thickBot="1" x14ac:dyDescent="0.3">
      <c r="A48" s="71" t="s">
        <v>48</v>
      </c>
      <c r="B48" s="72">
        <v>80779</v>
      </c>
      <c r="C48" s="72">
        <f t="shared" ref="C48:D48" si="22">C6-C27</f>
        <v>82519</v>
      </c>
      <c r="D48" s="72">
        <f t="shared" si="22"/>
        <v>85907</v>
      </c>
      <c r="E48" s="72">
        <f t="shared" ref="E48:F48" si="23">E6-E27</f>
        <v>80912</v>
      </c>
      <c r="F48" s="72">
        <f t="shared" si="23"/>
        <v>68874</v>
      </c>
      <c r="G48" s="72">
        <f t="shared" ref="G48:H48" si="24">G6-G27</f>
        <v>65590</v>
      </c>
      <c r="H48" s="72">
        <f t="shared" si="24"/>
        <v>54279</v>
      </c>
      <c r="I48" s="72">
        <f t="shared" ref="I48:J48" si="25">I6-I27</f>
        <v>37221</v>
      </c>
      <c r="J48" s="72">
        <f t="shared" si="25"/>
        <v>9625</v>
      </c>
      <c r="K48" s="73">
        <f t="shared" ref="K48" si="26">K6-K27</f>
        <v>3519</v>
      </c>
    </row>
    <row r="49" spans="1:12" ht="16.5" customHeight="1" x14ac:dyDescent="0.25">
      <c r="A49" s="86" t="s">
        <v>49</v>
      </c>
      <c r="B49" s="81"/>
      <c r="C49" s="81"/>
      <c r="D49" s="81"/>
      <c r="E49" s="81"/>
      <c r="F49" s="81"/>
      <c r="G49" s="81"/>
      <c r="H49" s="81"/>
    </row>
    <row r="50" spans="1:12" ht="26.1" customHeight="1" x14ac:dyDescent="0.25">
      <c r="A50" s="39" t="s">
        <v>50</v>
      </c>
      <c r="B50" s="24"/>
      <c r="C50" s="24"/>
      <c r="D50" s="24"/>
      <c r="E50" s="24"/>
      <c r="F50" s="24"/>
      <c r="G50" s="24"/>
      <c r="H50" s="24"/>
      <c r="I50" s="25"/>
      <c r="J50" s="25"/>
      <c r="K50" s="25"/>
      <c r="L50" s="24"/>
    </row>
    <row r="51" spans="1:12" ht="15.9" customHeight="1" x14ac:dyDescent="0.25">
      <c r="A51" s="39" t="s">
        <v>51</v>
      </c>
      <c r="B51" s="23"/>
      <c r="C51" s="23"/>
      <c r="D51" s="23"/>
      <c r="E51" s="23"/>
      <c r="F51" s="23"/>
      <c r="G51" s="23"/>
      <c r="H51" s="23"/>
      <c r="I51" s="25"/>
      <c r="J51" s="25"/>
      <c r="K51" s="25"/>
      <c r="L51" s="24"/>
    </row>
    <row r="52" spans="1:12" s="42" customFormat="1" ht="25.5" customHeight="1" x14ac:dyDescent="0.25">
      <c r="A52" s="39" t="s">
        <v>52</v>
      </c>
      <c r="B52" s="39"/>
      <c r="C52" s="39"/>
      <c r="D52" s="39"/>
      <c r="E52" s="39"/>
      <c r="F52" s="39"/>
      <c r="G52" s="39"/>
      <c r="H52" s="39"/>
      <c r="I52" s="40"/>
      <c r="J52" s="40"/>
      <c r="K52" s="40"/>
      <c r="L52" s="41"/>
    </row>
    <row r="53" spans="1:12" x14ac:dyDescent="0.25">
      <c r="A53" s="39" t="s">
        <v>53</v>
      </c>
      <c r="B53" s="23"/>
      <c r="C53" s="23"/>
      <c r="D53" s="23"/>
      <c r="E53" s="23"/>
      <c r="F53" s="23"/>
      <c r="G53" s="23"/>
      <c r="H53" s="23"/>
      <c r="I53" s="31"/>
      <c r="J53" s="31"/>
      <c r="K53" s="31"/>
      <c r="L53" s="31"/>
    </row>
    <row r="54" spans="1:12" ht="26.1" customHeight="1" x14ac:dyDescent="0.25">
      <c r="A54" s="39" t="s">
        <v>54</v>
      </c>
      <c r="B54" s="23"/>
      <c r="C54" s="23"/>
      <c r="D54" s="23"/>
      <c r="E54" s="23"/>
      <c r="F54" s="23"/>
      <c r="G54" s="24"/>
      <c r="H54" s="24"/>
      <c r="I54" s="31"/>
      <c r="J54" s="31"/>
      <c r="K54" s="31"/>
      <c r="L54" s="31"/>
    </row>
    <row r="55" spans="1:12" x14ac:dyDescent="0.25">
      <c r="A55" s="39" t="s">
        <v>55</v>
      </c>
      <c r="B55" s="24"/>
      <c r="C55" s="24"/>
      <c r="D55" s="24"/>
      <c r="E55" s="24"/>
      <c r="F55" s="24"/>
      <c r="G55" s="24"/>
      <c r="H55" s="24"/>
      <c r="I55" s="24"/>
      <c r="J55" s="24"/>
      <c r="K55" s="24"/>
      <c r="L55" s="24"/>
    </row>
    <row r="56" spans="1:12" x14ac:dyDescent="0.25">
      <c r="A56" s="39" t="s">
        <v>56</v>
      </c>
      <c r="B56" s="24"/>
      <c r="C56" s="24"/>
      <c r="D56" s="24"/>
      <c r="E56" s="24"/>
      <c r="F56" s="24"/>
      <c r="G56" s="23"/>
      <c r="H56" s="23"/>
      <c r="I56" s="23"/>
      <c r="J56" s="23"/>
      <c r="K56" s="23"/>
      <c r="L56" s="23"/>
    </row>
    <row r="57" spans="1:12" ht="27" customHeight="1" x14ac:dyDescent="0.25">
      <c r="A57" s="50" t="s">
        <v>82</v>
      </c>
      <c r="B57" s="23"/>
      <c r="C57" s="23"/>
      <c r="D57" s="23"/>
      <c r="E57" s="23"/>
      <c r="F57" s="23"/>
      <c r="G57" s="23"/>
      <c r="H57" s="23"/>
      <c r="I57" s="23"/>
      <c r="J57" s="23"/>
      <c r="K57" s="23"/>
      <c r="L57" s="23"/>
    </row>
  </sheetData>
  <conditionalFormatting sqref="B5:K48">
    <cfRule type="cellIs" dxfId="2" priority="1" operator="lessThan">
      <formula>0</formula>
    </cfRule>
  </conditionalFormatting>
  <printOptions horizontalCentered="1" verticalCentered="1"/>
  <pageMargins left="0.25" right="0.25" top="0.25" bottom="0.25" header="0" footer="0"/>
  <pageSetup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B589-60FE-43E7-87DC-BECEFF08ACE1}">
  <dimension ref="A1:L62"/>
  <sheetViews>
    <sheetView showGridLines="0" zoomScaleNormal="100" workbookViewId="0">
      <selection activeCell="K6" sqref="K6"/>
    </sheetView>
  </sheetViews>
  <sheetFormatPr defaultColWidth="9.109375" defaultRowHeight="15.6" x14ac:dyDescent="0.25"/>
  <cols>
    <col min="1" max="1" width="47.44140625" style="8" customWidth="1"/>
    <col min="2" max="8" width="10.6640625" style="8" customWidth="1"/>
    <col min="9" max="16384" width="9.109375" style="8"/>
  </cols>
  <sheetData>
    <row r="1" spans="1:11" ht="18" customHeight="1" x14ac:dyDescent="0.25">
      <c r="A1" s="36" t="s">
        <v>39</v>
      </c>
      <c r="B1" s="36"/>
      <c r="C1" s="36"/>
      <c r="D1" s="36"/>
      <c r="E1" s="36"/>
      <c r="F1" s="36"/>
      <c r="G1" s="36"/>
      <c r="H1" s="36"/>
      <c r="I1" s="36"/>
      <c r="J1" s="84"/>
      <c r="K1" s="84"/>
    </row>
    <row r="2" spans="1:11" ht="18" customHeight="1" x14ac:dyDescent="0.25">
      <c r="A2" s="36" t="s">
        <v>40</v>
      </c>
      <c r="B2" s="36"/>
      <c r="C2" s="36"/>
      <c r="D2" s="36"/>
      <c r="E2" s="36"/>
      <c r="F2" s="36"/>
      <c r="G2" s="36"/>
      <c r="H2" s="36"/>
      <c r="I2" s="36"/>
      <c r="J2" s="84"/>
      <c r="K2" s="84"/>
    </row>
    <row r="3" spans="1:11" ht="21" customHeight="1" x14ac:dyDescent="0.25">
      <c r="A3" s="36" t="s">
        <v>86</v>
      </c>
      <c r="B3" s="36"/>
      <c r="C3" s="36"/>
      <c r="D3" s="36"/>
      <c r="E3" s="36"/>
      <c r="F3" s="36"/>
      <c r="G3" s="36"/>
      <c r="H3" s="36"/>
      <c r="I3" s="36"/>
      <c r="J3" s="84"/>
      <c r="K3" s="84"/>
    </row>
    <row r="4" spans="1:11" ht="15.75" customHeight="1" thickBot="1" x14ac:dyDescent="0.3">
      <c r="A4" s="38" t="s">
        <v>41</v>
      </c>
      <c r="B4" s="38"/>
      <c r="C4" s="38"/>
      <c r="D4" s="38"/>
      <c r="E4" s="38"/>
      <c r="F4" s="38"/>
      <c r="G4" s="38"/>
      <c r="H4" s="38"/>
      <c r="I4" s="38"/>
      <c r="J4" s="84"/>
      <c r="K4" s="84"/>
    </row>
    <row r="5" spans="1:11" s="10" customFormat="1" ht="16.8" x14ac:dyDescent="0.3">
      <c r="A5" s="51" t="s">
        <v>42</v>
      </c>
      <c r="B5" s="52">
        <v>2013</v>
      </c>
      <c r="C5" s="52">
        <v>2014</v>
      </c>
      <c r="D5" s="52">
        <v>2015</v>
      </c>
      <c r="E5" s="52">
        <v>2016</v>
      </c>
      <c r="F5" s="52">
        <v>2017</v>
      </c>
      <c r="G5" s="52">
        <v>2018</v>
      </c>
      <c r="H5" s="52">
        <v>2019</v>
      </c>
      <c r="I5" s="52" t="s">
        <v>85</v>
      </c>
      <c r="J5" s="82" t="s">
        <v>84</v>
      </c>
      <c r="K5" s="53" t="s">
        <v>83</v>
      </c>
    </row>
    <row r="6" spans="1:11" x14ac:dyDescent="0.25">
      <c r="A6" s="54" t="s">
        <v>4</v>
      </c>
      <c r="B6" s="11">
        <v>213103</v>
      </c>
      <c r="C6" s="11">
        <f>'New Presentation'!Q5</f>
        <v>222747</v>
      </c>
      <c r="D6" s="11">
        <f>'New Presentation'!R5</f>
        <v>230574</v>
      </c>
      <c r="E6" s="11">
        <f>'New Presentation'!S5</f>
        <v>228551</v>
      </c>
      <c r="F6" s="11">
        <f>'New Presentation'!T5</f>
        <v>233759</v>
      </c>
      <c r="G6" s="11">
        <f>'New Presentation'!U5</f>
        <v>241985</v>
      </c>
      <c r="H6" s="11">
        <f>'New Presentation'!V5</f>
        <v>239064</v>
      </c>
      <c r="I6" s="11">
        <f>'New Presentation'!W5</f>
        <v>84296</v>
      </c>
      <c r="J6" s="11">
        <f>'New Presentation'!X5</f>
        <v>84169</v>
      </c>
      <c r="K6" s="55">
        <f>'New Presentation'!Y5</f>
        <v>165460</v>
      </c>
    </row>
    <row r="7" spans="1:11" x14ac:dyDescent="0.25">
      <c r="A7" s="56" t="s">
        <v>43</v>
      </c>
      <c r="B7" s="78">
        <v>9.2197382043318177E-2</v>
      </c>
      <c r="C7" s="78">
        <f t="shared" ref="C7:K7" si="0">C6/B6-1</f>
        <v>4.5255111378065926E-2</v>
      </c>
      <c r="D7" s="78">
        <f t="shared" si="0"/>
        <v>3.5138520384113026E-2</v>
      </c>
      <c r="E7" s="78">
        <f t="shared" si="0"/>
        <v>-8.773755930850835E-3</v>
      </c>
      <c r="F7" s="78">
        <f t="shared" si="0"/>
        <v>2.278703659139536E-2</v>
      </c>
      <c r="G7" s="78">
        <f t="shared" si="0"/>
        <v>3.5190088937752106E-2</v>
      </c>
      <c r="H7" s="78">
        <f t="shared" si="0"/>
        <v>-1.2070996136124168E-2</v>
      </c>
      <c r="I7" s="78">
        <f t="shared" si="0"/>
        <v>-0.64739149349128267</v>
      </c>
      <c r="J7" s="78">
        <f t="shared" si="0"/>
        <v>-1.5065958052576933E-3</v>
      </c>
      <c r="K7" s="57">
        <f t="shared" si="0"/>
        <v>0.96580688852190244</v>
      </c>
    </row>
    <row r="8" spans="1:11" x14ac:dyDescent="0.25">
      <c r="A8" s="58"/>
      <c r="B8" s="79"/>
      <c r="C8" s="79"/>
      <c r="D8" s="79"/>
      <c r="E8" s="79"/>
      <c r="F8" s="79"/>
      <c r="G8" s="79"/>
      <c r="H8" s="79"/>
      <c r="I8" s="79"/>
      <c r="J8" s="79"/>
      <c r="K8" s="59"/>
    </row>
    <row r="9" spans="1:11" x14ac:dyDescent="0.25">
      <c r="A9" s="60" t="s">
        <v>44</v>
      </c>
      <c r="B9" s="26">
        <v>170979</v>
      </c>
      <c r="C9" s="26">
        <f>'New Presentation'!Q6</f>
        <v>180265</v>
      </c>
      <c r="D9" s="26">
        <f>'New Presentation'!R6</f>
        <v>192602</v>
      </c>
      <c r="E9" s="26">
        <f>'New Presentation'!S6</f>
        <v>192868</v>
      </c>
      <c r="F9" s="26">
        <f>'New Presentation'!T6</f>
        <v>196469</v>
      </c>
      <c r="G9" s="26">
        <f>'New Presentation'!U6</f>
        <v>200724</v>
      </c>
      <c r="H9" s="26">
        <f>'New Presentation'!V6</f>
        <v>198982</v>
      </c>
      <c r="I9" s="26">
        <f>'New Presentation'!W6</f>
        <v>72479</v>
      </c>
      <c r="J9" s="26">
        <f>'New Presentation'!X6</f>
        <v>71411</v>
      </c>
      <c r="K9" s="61">
        <f>'New Presentation'!Y6</f>
        <v>136869</v>
      </c>
    </row>
    <row r="10" spans="1:11" x14ac:dyDescent="0.25">
      <c r="A10" s="62" t="s">
        <v>43</v>
      </c>
      <c r="B10" s="78">
        <v>0.11082308456935697</v>
      </c>
      <c r="C10" s="78">
        <f t="shared" ref="C10:K10" si="1">C9/B9-1</f>
        <v>5.4310763310114085E-2</v>
      </c>
      <c r="D10" s="78">
        <f t="shared" si="1"/>
        <v>6.8438132749008451E-2</v>
      </c>
      <c r="E10" s="78">
        <f t="shared" si="1"/>
        <v>1.3810863853958022E-3</v>
      </c>
      <c r="F10" s="78">
        <f t="shared" si="1"/>
        <v>1.8670800754920558E-2</v>
      </c>
      <c r="G10" s="78">
        <f t="shared" si="1"/>
        <v>2.1657360703215334E-2</v>
      </c>
      <c r="H10" s="78">
        <f t="shared" si="1"/>
        <v>-8.6785835276299572E-3</v>
      </c>
      <c r="I10" s="78">
        <f t="shared" si="1"/>
        <v>-0.6357509724497693</v>
      </c>
      <c r="J10" s="78">
        <f t="shared" si="1"/>
        <v>-1.4735302639385162E-2</v>
      </c>
      <c r="K10" s="57">
        <f t="shared" si="1"/>
        <v>0.91663749282323459</v>
      </c>
    </row>
    <row r="11" spans="1:11" x14ac:dyDescent="0.25">
      <c r="A11" s="62"/>
      <c r="B11" s="80"/>
      <c r="C11" s="80"/>
      <c r="D11" s="80"/>
      <c r="E11" s="80"/>
      <c r="F11" s="80"/>
      <c r="G11" s="80"/>
      <c r="H11" s="80"/>
      <c r="I11" s="80"/>
      <c r="J11" s="80"/>
      <c r="K11" s="63"/>
    </row>
    <row r="12" spans="1:11" x14ac:dyDescent="0.25">
      <c r="A12" s="64" t="s">
        <v>61</v>
      </c>
      <c r="B12" s="79">
        <v>42342</v>
      </c>
      <c r="C12" s="79">
        <f>'New Presentation'!Q7</f>
        <v>41697</v>
      </c>
      <c r="D12" s="79">
        <f>'New Presentation'!R7</f>
        <v>42296</v>
      </c>
      <c r="E12" s="79">
        <f>'New Presentation'!S7</f>
        <v>40245</v>
      </c>
      <c r="F12" s="79">
        <f>'New Presentation'!T7</f>
        <v>38351</v>
      </c>
      <c r="G12" s="79">
        <f>'New Presentation'!U7</f>
        <v>37855</v>
      </c>
      <c r="H12" s="79">
        <f>'New Presentation'!V7</f>
        <v>37836</v>
      </c>
      <c r="I12" s="79">
        <f>'New Presentation'!W7</f>
        <v>11963</v>
      </c>
      <c r="J12" s="79">
        <f>'New Presentation'!X7</f>
        <v>13875</v>
      </c>
      <c r="K12" s="59">
        <f>'New Presentation'!Y7</f>
        <v>27992</v>
      </c>
    </row>
    <row r="13" spans="1:11" x14ac:dyDescent="0.25">
      <c r="A13" s="65" t="s">
        <v>43</v>
      </c>
      <c r="B13" s="78">
        <v>4.9394037026939897E-2</v>
      </c>
      <c r="C13" s="78">
        <f t="shared" ref="C13:K13" si="2">C12/B12-1</f>
        <v>-1.5233101884653544E-2</v>
      </c>
      <c r="D13" s="78">
        <f t="shared" si="2"/>
        <v>1.4365541885507316E-2</v>
      </c>
      <c r="E13" s="78">
        <f t="shared" si="2"/>
        <v>-4.8491583128428273E-2</v>
      </c>
      <c r="F13" s="78">
        <f t="shared" si="2"/>
        <v>-4.706174680084485E-2</v>
      </c>
      <c r="G13" s="78">
        <f t="shared" si="2"/>
        <v>-1.2933169930379962E-2</v>
      </c>
      <c r="H13" s="78">
        <f t="shared" si="2"/>
        <v>-5.0191520274733836E-4</v>
      </c>
      <c r="I13" s="78">
        <f t="shared" si="2"/>
        <v>-0.68381964266835815</v>
      </c>
      <c r="J13" s="78">
        <f t="shared" si="2"/>
        <v>0.15982613056925521</v>
      </c>
      <c r="K13" s="57">
        <f t="shared" si="2"/>
        <v>1.0174414414414414</v>
      </c>
    </row>
    <row r="14" spans="1:11" x14ac:dyDescent="0.25">
      <c r="A14" s="65"/>
      <c r="B14" s="78"/>
      <c r="C14" s="78"/>
      <c r="D14" s="78"/>
      <c r="E14" s="78"/>
      <c r="F14" s="78"/>
      <c r="G14" s="78"/>
      <c r="H14" s="78"/>
      <c r="I14" s="78"/>
      <c r="J14" s="78"/>
      <c r="K14" s="57"/>
    </row>
    <row r="15" spans="1:11" x14ac:dyDescent="0.25">
      <c r="A15" s="87" t="s">
        <v>62</v>
      </c>
      <c r="B15" s="79">
        <f>'New Presentation'!P9</f>
        <v>34602</v>
      </c>
      <c r="C15" s="79">
        <f>'New Presentation'!Q9</f>
        <v>33577</v>
      </c>
      <c r="D15" s="79">
        <f>'New Presentation'!R9</f>
        <v>33816</v>
      </c>
      <c r="E15" s="79">
        <f>'New Presentation'!S9</f>
        <v>31532</v>
      </c>
      <c r="F15" s="79">
        <f>'New Presentation'!T9</f>
        <v>29893</v>
      </c>
      <c r="G15" s="79">
        <f>'New Presentation'!U9</f>
        <v>29371</v>
      </c>
      <c r="H15" s="79">
        <f>'New Presentation'!V9</f>
        <v>28290</v>
      </c>
      <c r="I15" s="79">
        <f>'New Presentation'!W9</f>
        <v>5185</v>
      </c>
      <c r="J15" s="79">
        <f>'New Presentation'!X9</f>
        <v>4963</v>
      </c>
      <c r="K15" s="59">
        <f>'New Presentation'!Y9</f>
        <v>15491</v>
      </c>
    </row>
    <row r="16" spans="1:11" x14ac:dyDescent="0.25">
      <c r="A16" s="88" t="s">
        <v>43</v>
      </c>
      <c r="B16" s="78">
        <f>'New Presentation'!P9/'New Presentation'!O9-1</f>
        <v>4.737112933983112E-2</v>
      </c>
      <c r="C16" s="78">
        <f>'New Presentation'!Q9/'New Presentation'!P9-1</f>
        <v>-2.9622565169643345E-2</v>
      </c>
      <c r="D16" s="78">
        <f>'New Presentation'!R9/'New Presentation'!Q9-1</f>
        <v>7.1179676564314676E-3</v>
      </c>
      <c r="E16" s="78">
        <f>'New Presentation'!S9/'New Presentation'!R9-1</f>
        <v>-6.754199195647026E-2</v>
      </c>
      <c r="F16" s="78">
        <f>'New Presentation'!T9/'New Presentation'!S9-1</f>
        <v>-5.1978942027147035E-2</v>
      </c>
      <c r="G16" s="78">
        <f>'New Presentation'!U9/'New Presentation'!T9-1</f>
        <v>-1.7462282139631302E-2</v>
      </c>
      <c r="H16" s="78">
        <f>'New Presentation'!V9/'New Presentation'!U9-1</f>
        <v>-3.6805011746280369E-2</v>
      </c>
      <c r="I16" s="78">
        <f>'New Presentation'!W9/'New Presentation'!V9-1</f>
        <v>-0.81671968893601976</v>
      </c>
      <c r="J16" s="78">
        <f>'New Presentation'!X9/'New Presentation'!W9-1</f>
        <v>-4.2815814850530431E-2</v>
      </c>
      <c r="K16" s="57">
        <f>'New Presentation'!Y9/'New Presentation'!X9-1</f>
        <v>2.1212976022566994</v>
      </c>
    </row>
    <row r="17" spans="1:11" x14ac:dyDescent="0.25">
      <c r="A17" s="65"/>
      <c r="B17" s="80"/>
      <c r="C17" s="80"/>
      <c r="D17" s="80"/>
      <c r="E17" s="80"/>
      <c r="F17" s="80"/>
      <c r="G17" s="80"/>
      <c r="H17" s="80"/>
      <c r="I17" s="80"/>
      <c r="J17" s="80"/>
      <c r="K17" s="63"/>
    </row>
    <row r="18" spans="1:11" x14ac:dyDescent="0.25">
      <c r="A18" s="64" t="s">
        <v>63</v>
      </c>
      <c r="B18" s="79">
        <v>128637</v>
      </c>
      <c r="C18" s="79">
        <f>'New Presentation'!Q10</f>
        <v>138568</v>
      </c>
      <c r="D18" s="79">
        <f>'New Presentation'!R10</f>
        <v>150305</v>
      </c>
      <c r="E18" s="79">
        <f>'New Presentation'!S10</f>
        <v>152623</v>
      </c>
      <c r="F18" s="79">
        <f>'New Presentation'!T10</f>
        <v>158118</v>
      </c>
      <c r="G18" s="79">
        <f>'New Presentation'!U10</f>
        <v>162868</v>
      </c>
      <c r="H18" s="79">
        <f>'New Presentation'!V10</f>
        <v>161146</v>
      </c>
      <c r="I18" s="79">
        <f>'New Presentation'!W10</f>
        <v>60516</v>
      </c>
      <c r="J18" s="79">
        <f>'New Presentation'!X10</f>
        <v>57536</v>
      </c>
      <c r="K18" s="59">
        <f>'New Presentation'!Y10</f>
        <v>108877</v>
      </c>
    </row>
    <row r="19" spans="1:11" x14ac:dyDescent="0.25">
      <c r="A19" s="65" t="s">
        <v>43</v>
      </c>
      <c r="B19" s="78">
        <v>0.13264713133518824</v>
      </c>
      <c r="C19" s="78">
        <f t="shared" ref="C19:K19" si="3">C18/B18-1</f>
        <v>7.7201738224616623E-2</v>
      </c>
      <c r="D19" s="78">
        <f t="shared" si="3"/>
        <v>8.4702095721955972E-2</v>
      </c>
      <c r="E19" s="78">
        <f t="shared" si="3"/>
        <v>1.542197531685563E-2</v>
      </c>
      <c r="F19" s="78">
        <f t="shared" si="3"/>
        <v>3.6003747796858887E-2</v>
      </c>
      <c r="G19" s="78">
        <f t="shared" si="3"/>
        <v>3.0040855563566504E-2</v>
      </c>
      <c r="H19" s="78">
        <f t="shared" si="3"/>
        <v>-1.0572979345236599E-2</v>
      </c>
      <c r="I19" s="78">
        <f t="shared" si="3"/>
        <v>-0.62446477107715981</v>
      </c>
      <c r="J19" s="78">
        <f t="shared" si="3"/>
        <v>-4.9243175358582802E-2</v>
      </c>
      <c r="K19" s="57">
        <f t="shared" si="3"/>
        <v>0.89232828142380427</v>
      </c>
    </row>
    <row r="20" spans="1:11" x14ac:dyDescent="0.25">
      <c r="A20" s="65"/>
      <c r="B20" s="78"/>
      <c r="C20" s="78"/>
      <c r="D20" s="78"/>
      <c r="E20" s="78"/>
      <c r="F20" s="78"/>
      <c r="G20" s="78"/>
      <c r="H20" s="78"/>
      <c r="I20" s="78"/>
      <c r="J20" s="78"/>
      <c r="K20" s="57"/>
    </row>
    <row r="21" spans="1:11" x14ac:dyDescent="0.25">
      <c r="A21" s="87" t="s">
        <v>64</v>
      </c>
      <c r="B21" s="79">
        <f>'New Presentation'!P13</f>
        <v>101690</v>
      </c>
      <c r="C21" s="79">
        <f>'New Presentation'!Q13</f>
        <v>107406</v>
      </c>
      <c r="D21" s="79">
        <f>'New Presentation'!R13</f>
        <v>114041</v>
      </c>
      <c r="E21" s="79">
        <f>'New Presentation'!S13</f>
        <v>111458</v>
      </c>
      <c r="F21" s="79">
        <f>'New Presentation'!T13</f>
        <v>112195</v>
      </c>
      <c r="G21" s="79">
        <f>'New Presentation'!U13</f>
        <v>114480</v>
      </c>
      <c r="H21" s="79">
        <f>'New Presentation'!V13</f>
        <v>112135</v>
      </c>
      <c r="I21" s="79">
        <f>'New Presentation'!W13</f>
        <v>21539</v>
      </c>
      <c r="J21" s="79">
        <f>'New Presentation'!X13</f>
        <v>24435</v>
      </c>
      <c r="K21" s="59">
        <f>'New Presentation'!Y13</f>
        <v>70415</v>
      </c>
    </row>
    <row r="22" spans="1:11" x14ac:dyDescent="0.25">
      <c r="A22" s="88" t="s">
        <v>43</v>
      </c>
      <c r="B22" s="78">
        <f>'New Presentation'!P13/'New Presentation'!O13-1</f>
        <v>0.13321298029776241</v>
      </c>
      <c r="C22" s="78">
        <f>'New Presentation'!Q13/'New Presentation'!P13-1</f>
        <v>5.6210050152424085E-2</v>
      </c>
      <c r="D22" s="78">
        <f>'New Presentation'!R13/'New Presentation'!Q13-1</f>
        <v>6.1774947395862423E-2</v>
      </c>
      <c r="E22" s="78">
        <f>'New Presentation'!S13/'New Presentation'!R13-1</f>
        <v>-2.2649748774563494E-2</v>
      </c>
      <c r="F22" s="78">
        <f>'New Presentation'!T13/'New Presentation'!S13-1</f>
        <v>6.6123562238691314E-3</v>
      </c>
      <c r="G22" s="78">
        <f>'New Presentation'!U13/'New Presentation'!T13-1</f>
        <v>2.0366326485137476E-2</v>
      </c>
      <c r="H22" s="78">
        <f>'New Presentation'!V13/'New Presentation'!U13-1</f>
        <v>-2.0483927323549977E-2</v>
      </c>
      <c r="I22" s="78">
        <f>'New Presentation'!W13/'New Presentation'!V13-1</f>
        <v>-0.8079190261738084</v>
      </c>
      <c r="J22" s="78">
        <f>'New Presentation'!X13/'New Presentation'!W13-1</f>
        <v>0.13445378151260501</v>
      </c>
      <c r="K22" s="57">
        <f>'New Presentation'!Y13/'New Presentation'!X13-1</f>
        <v>1.8817270308983014</v>
      </c>
    </row>
    <row r="23" spans="1:11" x14ac:dyDescent="0.25">
      <c r="A23" s="62"/>
      <c r="B23" s="30"/>
      <c r="C23" s="30"/>
      <c r="D23" s="30"/>
      <c r="E23" s="30"/>
      <c r="F23" s="30"/>
      <c r="G23" s="30"/>
      <c r="H23" s="30"/>
      <c r="I23" s="30"/>
      <c r="J23" s="30"/>
      <c r="K23" s="66"/>
    </row>
    <row r="24" spans="1:11" x14ac:dyDescent="0.25">
      <c r="A24" s="60" t="s">
        <v>47</v>
      </c>
      <c r="B24" s="26">
        <v>42124</v>
      </c>
      <c r="C24" s="26">
        <f>'New Presentation'!Q14</f>
        <v>42482</v>
      </c>
      <c r="D24" s="26">
        <f>'New Presentation'!R14</f>
        <v>37972</v>
      </c>
      <c r="E24" s="26">
        <f>'New Presentation'!S14</f>
        <v>35683</v>
      </c>
      <c r="F24" s="26">
        <f>'New Presentation'!T14</f>
        <v>37290</v>
      </c>
      <c r="G24" s="26">
        <f>'New Presentation'!U14</f>
        <v>41261</v>
      </c>
      <c r="H24" s="26">
        <f>'New Presentation'!V14</f>
        <v>40082</v>
      </c>
      <c r="I24" s="26">
        <f>'New Presentation'!W14</f>
        <v>11817</v>
      </c>
      <c r="J24" s="26">
        <f>'New Presentation'!X14</f>
        <v>12758</v>
      </c>
      <c r="K24" s="61">
        <f>'New Presentation'!Y14</f>
        <v>28591</v>
      </c>
    </row>
    <row r="25" spans="1:11" ht="16.2" thickBot="1" x14ac:dyDescent="0.3">
      <c r="A25" s="62" t="s">
        <v>43</v>
      </c>
      <c r="B25" s="78">
        <v>2.2600927342024235E-2</v>
      </c>
      <c r="C25" s="78">
        <f t="shared" ref="C25:K25" si="4">C24/B24-1</f>
        <v>8.4987180704585441E-3</v>
      </c>
      <c r="D25" s="78">
        <f t="shared" si="4"/>
        <v>-0.10616261004660799</v>
      </c>
      <c r="E25" s="78">
        <f t="shared" si="4"/>
        <v>-6.0281259875697879E-2</v>
      </c>
      <c r="F25" s="78">
        <f t="shared" si="4"/>
        <v>4.5035451055124298E-2</v>
      </c>
      <c r="G25" s="78">
        <f t="shared" si="4"/>
        <v>0.10648967551622412</v>
      </c>
      <c r="H25" s="78">
        <f t="shared" si="4"/>
        <v>-2.8574198395579398E-2</v>
      </c>
      <c r="I25" s="78">
        <f t="shared" si="4"/>
        <v>-0.7051793822663539</v>
      </c>
      <c r="J25" s="78">
        <f t="shared" si="4"/>
        <v>7.9631040027079658E-2</v>
      </c>
      <c r="K25" s="57">
        <f t="shared" si="4"/>
        <v>1.2410252390656842</v>
      </c>
    </row>
    <row r="26" spans="1:11" s="10" customFormat="1" ht="16.8" x14ac:dyDescent="0.3">
      <c r="A26" s="67" t="s">
        <v>20</v>
      </c>
      <c r="B26" s="77">
        <v>2013</v>
      </c>
      <c r="C26" s="77">
        <v>2014</v>
      </c>
      <c r="D26" s="77">
        <v>2015</v>
      </c>
      <c r="E26" s="77">
        <v>2016</v>
      </c>
      <c r="F26" s="77">
        <v>2017</v>
      </c>
      <c r="G26" s="77">
        <v>2018</v>
      </c>
      <c r="H26" s="77">
        <v>2019</v>
      </c>
      <c r="I26" s="52" t="s">
        <v>85</v>
      </c>
      <c r="J26" s="82" t="s">
        <v>84</v>
      </c>
      <c r="K26" s="53" t="s">
        <v>83</v>
      </c>
    </row>
    <row r="27" spans="1:11" x14ac:dyDescent="0.25">
      <c r="A27" s="54" t="s">
        <v>24</v>
      </c>
      <c r="B27" s="81">
        <v>132324</v>
      </c>
      <c r="C27" s="81">
        <f>'New Presentation'!Q27</f>
        <v>140228</v>
      </c>
      <c r="D27" s="81">
        <f>'New Presentation'!R27</f>
        <v>144667</v>
      </c>
      <c r="E27" s="81">
        <f>'New Presentation'!S27</f>
        <v>147639</v>
      </c>
      <c r="F27" s="81">
        <f>'New Presentation'!T27</f>
        <v>164885</v>
      </c>
      <c r="G27" s="81">
        <f>'New Presentation'!U27</f>
        <v>176395</v>
      </c>
      <c r="H27" s="81">
        <f>'New Presentation'!V27</f>
        <v>184785</v>
      </c>
      <c r="I27" s="81">
        <f>'New Presentation'!W27</f>
        <v>47075</v>
      </c>
      <c r="J27" s="81">
        <f>'New Presentation'!X27</f>
        <v>74544</v>
      </c>
      <c r="K27" s="68">
        <f>'New Presentation'!Y27</f>
        <v>161941</v>
      </c>
    </row>
    <row r="28" spans="1:11" s="9" customFormat="1" ht="13.2" x14ac:dyDescent="0.25">
      <c r="A28" s="69" t="s">
        <v>43</v>
      </c>
      <c r="B28" s="78">
        <v>-4.2289403403128145E-2</v>
      </c>
      <c r="C28" s="78">
        <f t="shared" ref="C28:K28" si="5">C27/B27-1</f>
        <v>5.9732172546174578E-2</v>
      </c>
      <c r="D28" s="78">
        <f t="shared" si="5"/>
        <v>3.1655589468579715E-2</v>
      </c>
      <c r="E28" s="78">
        <f t="shared" si="5"/>
        <v>2.0543731466056592E-2</v>
      </c>
      <c r="F28" s="78">
        <f t="shared" si="5"/>
        <v>0.11681195348112627</v>
      </c>
      <c r="G28" s="78">
        <f t="shared" si="5"/>
        <v>6.9806228583558338E-2</v>
      </c>
      <c r="H28" s="78">
        <f t="shared" si="5"/>
        <v>4.7563706454264665E-2</v>
      </c>
      <c r="I28" s="78">
        <f t="shared" si="5"/>
        <v>-0.74524447330681598</v>
      </c>
      <c r="J28" s="78">
        <f t="shared" si="5"/>
        <v>0.58351566648964415</v>
      </c>
      <c r="K28" s="57">
        <f t="shared" si="5"/>
        <v>1.1724216570079418</v>
      </c>
    </row>
    <row r="29" spans="1:11" x14ac:dyDescent="0.25">
      <c r="A29" s="58"/>
      <c r="B29" s="79"/>
      <c r="C29" s="79"/>
      <c r="D29" s="79"/>
      <c r="E29" s="79"/>
      <c r="F29" s="79"/>
      <c r="G29" s="79"/>
      <c r="H29" s="79"/>
      <c r="I29" s="79"/>
      <c r="J29" s="79"/>
      <c r="K29" s="59"/>
    </row>
    <row r="30" spans="1:11" x14ac:dyDescent="0.25">
      <c r="A30" s="60" t="s">
        <v>44</v>
      </c>
      <c r="B30" s="26">
        <v>91119</v>
      </c>
      <c r="C30" s="26">
        <f>'New Presentation'!Q28</f>
        <v>96248</v>
      </c>
      <c r="D30" s="26">
        <f>'New Presentation'!R28</f>
        <v>102664</v>
      </c>
      <c r="E30" s="26">
        <f>'New Presentation'!S28</f>
        <v>109155</v>
      </c>
      <c r="F30" s="26">
        <f>'New Presentation'!T28</f>
        <v>117931</v>
      </c>
      <c r="G30" s="26">
        <f>'New Presentation'!U28</f>
        <v>125717</v>
      </c>
      <c r="H30" s="26">
        <f>'New Presentation'!V28</f>
        <v>131990</v>
      </c>
      <c r="I30" s="26">
        <f>'New Presentation'!W28</f>
        <v>33704</v>
      </c>
      <c r="J30" s="26">
        <f>'New Presentation'!X28</f>
        <v>56697</v>
      </c>
      <c r="K30" s="61">
        <f>'New Presentation'!Y28</f>
        <v>115312</v>
      </c>
    </row>
    <row r="31" spans="1:11" s="9" customFormat="1" ht="13.2" x14ac:dyDescent="0.25">
      <c r="A31" s="62" t="s">
        <v>43</v>
      </c>
      <c r="B31" s="78">
        <v>8.6229798538852709E-3</v>
      </c>
      <c r="C31" s="78">
        <f t="shared" ref="C31:K31" si="6">C30/B30-1</f>
        <v>5.6289028632886762E-2</v>
      </c>
      <c r="D31" s="78">
        <f t="shared" si="6"/>
        <v>6.6661125425982792E-2</v>
      </c>
      <c r="E31" s="78">
        <f t="shared" si="6"/>
        <v>6.3225668199174079E-2</v>
      </c>
      <c r="F31" s="78">
        <f t="shared" si="6"/>
        <v>8.0399432000366478E-2</v>
      </c>
      <c r="G31" s="78">
        <f t="shared" si="6"/>
        <v>6.602165673147864E-2</v>
      </c>
      <c r="H31" s="78">
        <f t="shared" si="6"/>
        <v>4.9897786297795843E-2</v>
      </c>
      <c r="I31" s="78">
        <f t="shared" si="6"/>
        <v>-0.7446473217668006</v>
      </c>
      <c r="J31" s="78">
        <f t="shared" si="6"/>
        <v>0.68220389271303117</v>
      </c>
      <c r="K31" s="57">
        <f t="shared" si="6"/>
        <v>1.0338289503853821</v>
      </c>
    </row>
    <row r="32" spans="1:11" s="9" customFormat="1" ht="13.2" x14ac:dyDescent="0.25">
      <c r="A32" s="69"/>
      <c r="B32" s="80"/>
      <c r="C32" s="80"/>
      <c r="D32" s="80"/>
      <c r="E32" s="80"/>
      <c r="F32" s="80"/>
      <c r="G32" s="80"/>
      <c r="H32" s="80"/>
      <c r="I32" s="80"/>
      <c r="J32" s="80"/>
      <c r="K32" s="63"/>
    </row>
    <row r="33" spans="1:11" s="9" customFormat="1" ht="13.2" x14ac:dyDescent="0.25">
      <c r="A33" s="64" t="s">
        <v>45</v>
      </c>
      <c r="B33" s="79">
        <v>18786</v>
      </c>
      <c r="C33" s="79">
        <f>'New Presentation'!Q29</f>
        <v>18894</v>
      </c>
      <c r="D33" s="79">
        <f>'New Presentation'!R29</f>
        <v>19404</v>
      </c>
      <c r="E33" s="79">
        <f>'New Presentation'!S29</f>
        <v>18860</v>
      </c>
      <c r="F33" s="79">
        <f>'New Presentation'!T29</f>
        <v>19240</v>
      </c>
      <c r="G33" s="79">
        <f>'New Presentation'!U29</f>
        <v>19081</v>
      </c>
      <c r="H33" s="79">
        <f>'New Presentation'!V29</f>
        <v>18474</v>
      </c>
      <c r="I33" s="79">
        <f>'New Presentation'!W29</f>
        <v>4836</v>
      </c>
      <c r="J33" s="79">
        <f>'New Presentation'!X29</f>
        <v>6404</v>
      </c>
      <c r="K33" s="59">
        <f>'New Presentation'!Y29</f>
        <v>12224</v>
      </c>
    </row>
    <row r="34" spans="1:11" s="9" customFormat="1" ht="13.2" x14ac:dyDescent="0.25">
      <c r="A34" s="65" t="s">
        <v>43</v>
      </c>
      <c r="B34" s="78">
        <v>-2.2275424169876157E-2</v>
      </c>
      <c r="C34" s="78">
        <f t="shared" ref="C34:K34" si="7">C33/B33-1</f>
        <v>5.7489619929735891E-3</v>
      </c>
      <c r="D34" s="78">
        <f t="shared" si="7"/>
        <v>2.6992696093998125E-2</v>
      </c>
      <c r="E34" s="78">
        <f t="shared" si="7"/>
        <v>-2.8035456606885223E-2</v>
      </c>
      <c r="F34" s="78">
        <f t="shared" si="7"/>
        <v>2.0148462354188768E-2</v>
      </c>
      <c r="G34" s="78">
        <f t="shared" si="7"/>
        <v>-8.2640332640332437E-3</v>
      </c>
      <c r="H34" s="78">
        <f t="shared" si="7"/>
        <v>-3.1811749908285725E-2</v>
      </c>
      <c r="I34" s="78">
        <f t="shared" si="7"/>
        <v>-0.7382266969795388</v>
      </c>
      <c r="J34" s="78">
        <f t="shared" si="7"/>
        <v>0.32423490488006612</v>
      </c>
      <c r="K34" s="57">
        <f t="shared" si="7"/>
        <v>0.90880699562773271</v>
      </c>
    </row>
    <row r="35" spans="1:11" s="9" customFormat="1" ht="13.2" x14ac:dyDescent="0.25">
      <c r="A35" s="65"/>
      <c r="B35" s="78"/>
      <c r="C35" s="78"/>
      <c r="D35" s="78"/>
      <c r="E35" s="78"/>
      <c r="F35" s="78"/>
      <c r="G35" s="78"/>
      <c r="H35" s="78"/>
      <c r="I35" s="78"/>
      <c r="J35" s="78"/>
      <c r="K35" s="57"/>
    </row>
    <row r="36" spans="1:11" s="9" customFormat="1" ht="13.2" x14ac:dyDescent="0.25">
      <c r="A36" s="87" t="s">
        <v>62</v>
      </c>
      <c r="B36" s="79">
        <f>'New Presentation'!P31</f>
        <v>17600</v>
      </c>
      <c r="C36" s="79">
        <f>'New Presentation'!Q31</f>
        <v>17644</v>
      </c>
      <c r="D36" s="79">
        <f>'New Presentation'!R31</f>
        <v>18083</v>
      </c>
      <c r="E36" s="79">
        <f>'New Presentation'!S31</f>
        <v>17495</v>
      </c>
      <c r="F36" s="79">
        <f>'New Presentation'!T31</f>
        <v>17836</v>
      </c>
      <c r="G36" s="79">
        <f>'New Presentation'!U31</f>
        <v>17550</v>
      </c>
      <c r="H36" s="79">
        <f>'New Presentation'!V31</f>
        <v>16889</v>
      </c>
      <c r="I36" s="79">
        <f>'New Presentation'!W31</f>
        <v>3787</v>
      </c>
      <c r="J36" s="79">
        <f>'New Presentation'!X31</f>
        <v>5333</v>
      </c>
      <c r="K36" s="59">
        <f>'New Presentation'!Y31</f>
        <v>10885</v>
      </c>
    </row>
    <row r="37" spans="1:11" s="9" customFormat="1" ht="13.2" x14ac:dyDescent="0.25">
      <c r="A37" s="88" t="s">
        <v>43</v>
      </c>
      <c r="B37" s="78">
        <f>'New Presentation'!P31/'New Presentation'!O31-1</f>
        <v>-2.3578363384188616E-2</v>
      </c>
      <c r="C37" s="78">
        <f>'New Presentation'!Q31/'New Presentation'!P31-1</f>
        <v>2.4999999999999467E-3</v>
      </c>
      <c r="D37" s="78">
        <f>'New Presentation'!R31/'New Presentation'!Q31-1</f>
        <v>2.4880979369757528E-2</v>
      </c>
      <c r="E37" s="78">
        <f>'New Presentation'!S31/'New Presentation'!R31-1</f>
        <v>-3.251672841895703E-2</v>
      </c>
      <c r="F37" s="78">
        <f>'New Presentation'!T31/'New Presentation'!S31-1</f>
        <v>1.9491283223778133E-2</v>
      </c>
      <c r="G37" s="78">
        <f>'New Presentation'!U31/'New Presentation'!T31-1</f>
        <v>-1.6034985422740511E-2</v>
      </c>
      <c r="H37" s="78">
        <f>'New Presentation'!V31/'New Presentation'!U31-1</f>
        <v>-3.7663817663817656E-2</v>
      </c>
      <c r="I37" s="78">
        <f>'New Presentation'!W31/'New Presentation'!V31-1</f>
        <v>-0.77577121203149979</v>
      </c>
      <c r="J37" s="78">
        <f>'New Presentation'!X31/'New Presentation'!W31-1</f>
        <v>0.4082387113810404</v>
      </c>
      <c r="K37" s="57">
        <f>'New Presentation'!Y31/'New Presentation'!X31-1</f>
        <v>1.0410650665666603</v>
      </c>
    </row>
    <row r="38" spans="1:11" s="9" customFormat="1" ht="13.2" x14ac:dyDescent="0.25">
      <c r="A38" s="65"/>
      <c r="B38" s="80"/>
      <c r="C38" s="80"/>
      <c r="D38" s="80"/>
      <c r="E38" s="80"/>
      <c r="F38" s="80"/>
      <c r="G38" s="80"/>
      <c r="H38" s="80"/>
      <c r="I38" s="80"/>
      <c r="J38" s="80"/>
      <c r="K38" s="63"/>
    </row>
    <row r="39" spans="1:11" s="9" customFormat="1" ht="13.2" x14ac:dyDescent="0.25">
      <c r="A39" s="64" t="s">
        <v>46</v>
      </c>
      <c r="B39" s="79">
        <v>72333</v>
      </c>
      <c r="C39" s="79">
        <f>'New Presentation'!Q32</f>
        <v>77355</v>
      </c>
      <c r="D39" s="79">
        <f>'New Presentation'!R32</f>
        <v>83260</v>
      </c>
      <c r="E39" s="79">
        <f>'New Presentation'!S32</f>
        <v>90296</v>
      </c>
      <c r="F39" s="79">
        <f>'New Presentation'!T32</f>
        <v>98691</v>
      </c>
      <c r="G39" s="79">
        <f>'New Presentation'!U32</f>
        <v>106636</v>
      </c>
      <c r="H39" s="79">
        <f>'New Presentation'!V32</f>
        <v>113516</v>
      </c>
      <c r="I39" s="79">
        <f>'New Presentation'!W32</f>
        <v>28868</v>
      </c>
      <c r="J39" s="79">
        <f>'New Presentation'!X32</f>
        <v>50292</v>
      </c>
      <c r="K39" s="59">
        <f>'New Presentation'!Y32</f>
        <v>103088</v>
      </c>
    </row>
    <row r="40" spans="1:11" s="9" customFormat="1" ht="13.2" x14ac:dyDescent="0.25">
      <c r="A40" s="65" t="s">
        <v>43</v>
      </c>
      <c r="B40" s="78">
        <v>1.6969884430447335E-2</v>
      </c>
      <c r="C40" s="78">
        <f t="shared" ref="C40:K40" si="8">C39/B39-1</f>
        <v>6.9428891377379509E-2</v>
      </c>
      <c r="D40" s="78">
        <f t="shared" si="8"/>
        <v>7.6336371275289361E-2</v>
      </c>
      <c r="E40" s="78">
        <f t="shared" si="8"/>
        <v>8.4506365601729527E-2</v>
      </c>
      <c r="F40" s="78">
        <f t="shared" si="8"/>
        <v>9.2972003189510044E-2</v>
      </c>
      <c r="G40" s="78">
        <f t="shared" si="8"/>
        <v>8.0503794672259987E-2</v>
      </c>
      <c r="H40" s="78">
        <f t="shared" si="8"/>
        <v>6.4518549082861254E-2</v>
      </c>
      <c r="I40" s="78">
        <f t="shared" si="8"/>
        <v>-0.74569223721766087</v>
      </c>
      <c r="J40" s="78">
        <f t="shared" si="8"/>
        <v>0.74213662186504092</v>
      </c>
      <c r="K40" s="57">
        <f t="shared" si="8"/>
        <v>1.049789230891593</v>
      </c>
    </row>
    <row r="41" spans="1:11" s="9" customFormat="1" ht="13.2" x14ac:dyDescent="0.25">
      <c r="A41" s="65"/>
      <c r="B41" s="78"/>
      <c r="C41" s="78"/>
      <c r="D41" s="78"/>
      <c r="E41" s="78"/>
      <c r="F41" s="78"/>
      <c r="G41" s="78"/>
      <c r="H41" s="78"/>
      <c r="I41" s="78"/>
      <c r="J41" s="78"/>
      <c r="K41" s="57"/>
    </row>
    <row r="42" spans="1:11" s="9" customFormat="1" ht="13.2" x14ac:dyDescent="0.25">
      <c r="A42" s="87" t="s">
        <v>64</v>
      </c>
      <c r="B42" s="79">
        <f>'New Presentation'!P35</f>
        <v>64217</v>
      </c>
      <c r="C42" s="79">
        <f>'New Presentation'!Q35</f>
        <v>68715</v>
      </c>
      <c r="D42" s="79">
        <f>'New Presentation'!R35</f>
        <v>73937</v>
      </c>
      <c r="E42" s="79">
        <f>'New Presentation'!S35</f>
        <v>80075</v>
      </c>
      <c r="F42" s="79">
        <f>'New Presentation'!T35</f>
        <v>87276</v>
      </c>
      <c r="G42" s="79">
        <f>'New Presentation'!U35</f>
        <v>94829</v>
      </c>
      <c r="H42" s="79">
        <f>'New Presentation'!V35</f>
        <v>101986</v>
      </c>
      <c r="I42" s="79">
        <f>'New Presentation'!W35</f>
        <v>23848</v>
      </c>
      <c r="J42" s="79">
        <f>'New Presentation'!X35</f>
        <v>45760</v>
      </c>
      <c r="K42" s="59">
        <f>'New Presentation'!Y35</f>
        <v>96468</v>
      </c>
    </row>
    <row r="43" spans="1:11" s="9" customFormat="1" ht="13.2" x14ac:dyDescent="0.25">
      <c r="A43" s="88" t="s">
        <v>43</v>
      </c>
      <c r="B43" s="78">
        <f>'New Presentation'!P35/'New Presentation'!O35-1</f>
        <v>1.0209539390888533E-2</v>
      </c>
      <c r="C43" s="78">
        <f>'New Presentation'!Q35/'New Presentation'!P35-1</f>
        <v>7.0043757883426538E-2</v>
      </c>
      <c r="D43" s="78">
        <f>'New Presentation'!R35/'New Presentation'!Q35-1</f>
        <v>7.5995052026486265E-2</v>
      </c>
      <c r="E43" s="78">
        <f>'New Presentation'!S35/'New Presentation'!R35-1</f>
        <v>8.3016622259491246E-2</v>
      </c>
      <c r="F43" s="78">
        <f>'New Presentation'!T35/'New Presentation'!S35-1</f>
        <v>8.9928192319700173E-2</v>
      </c>
      <c r="G43" s="78">
        <f>'New Presentation'!U35/'New Presentation'!T35-1</f>
        <v>8.6541546358678278E-2</v>
      </c>
      <c r="H43" s="78">
        <f>'New Presentation'!V35/'New Presentation'!U35-1</f>
        <v>7.5472692952577747E-2</v>
      </c>
      <c r="I43" s="78">
        <f>'New Presentation'!W35/'New Presentation'!V35-1</f>
        <v>-0.76616398329182434</v>
      </c>
      <c r="J43" s="78">
        <f>'New Presentation'!X35/'New Presentation'!W35-1</f>
        <v>0.91881918819188191</v>
      </c>
      <c r="K43" s="57">
        <f>'New Presentation'!Y35/'New Presentation'!X35-1</f>
        <v>1.1081293706293707</v>
      </c>
    </row>
    <row r="44" spans="1:11" x14ac:dyDescent="0.25">
      <c r="A44" s="62"/>
      <c r="B44" s="22"/>
      <c r="C44" s="22"/>
      <c r="D44" s="22"/>
      <c r="E44" s="22"/>
      <c r="F44" s="22"/>
      <c r="G44" s="22"/>
      <c r="H44" s="22"/>
      <c r="I44" s="22"/>
      <c r="J44" s="22"/>
      <c r="K44" s="70"/>
    </row>
    <row r="45" spans="1:11" x14ac:dyDescent="0.25">
      <c r="A45" s="60" t="s">
        <v>47</v>
      </c>
      <c r="B45" s="26">
        <v>41205</v>
      </c>
      <c r="C45" s="26">
        <f>'New Presentation'!Q36</f>
        <v>43980</v>
      </c>
      <c r="D45" s="26">
        <f>'New Presentation'!R36</f>
        <v>42003</v>
      </c>
      <c r="E45" s="26">
        <f>'New Presentation'!S36</f>
        <v>38484</v>
      </c>
      <c r="F45" s="26">
        <f>'New Presentation'!T36</f>
        <v>46954</v>
      </c>
      <c r="G45" s="26">
        <f>'New Presentation'!U36</f>
        <v>50678</v>
      </c>
      <c r="H45" s="26">
        <f>'New Presentation'!V36</f>
        <v>52795</v>
      </c>
      <c r="I45" s="26">
        <f>'New Presentation'!W36</f>
        <v>13371</v>
      </c>
      <c r="J45" s="26">
        <f>'New Presentation'!X36</f>
        <v>17847</v>
      </c>
      <c r="K45" s="61">
        <f>'New Presentation'!Y36</f>
        <v>46629</v>
      </c>
    </row>
    <row r="46" spans="1:11" s="9" customFormat="1" ht="13.8" thickBot="1" x14ac:dyDescent="0.3">
      <c r="A46" s="62" t="s">
        <v>43</v>
      </c>
      <c r="B46" s="78">
        <v>-0.13845735672318982</v>
      </c>
      <c r="C46" s="78">
        <f t="shared" ref="C46:K46" si="9">C45/B45-1</f>
        <v>6.7346195850018109E-2</v>
      </c>
      <c r="D46" s="78">
        <f t="shared" si="9"/>
        <v>-4.4952251023192336E-2</v>
      </c>
      <c r="E46" s="78">
        <f t="shared" si="9"/>
        <v>-8.3779730019284293E-2</v>
      </c>
      <c r="F46" s="78">
        <f t="shared" si="9"/>
        <v>0.22009146658351519</v>
      </c>
      <c r="G46" s="78">
        <f t="shared" si="9"/>
        <v>7.9311666737658104E-2</v>
      </c>
      <c r="H46" s="78">
        <f t="shared" si="9"/>
        <v>4.1773550653143365E-2</v>
      </c>
      <c r="I46" s="78">
        <f t="shared" si="9"/>
        <v>-0.74673738043375315</v>
      </c>
      <c r="J46" s="78">
        <f t="shared" si="9"/>
        <v>0.33475431904868747</v>
      </c>
      <c r="K46" s="57">
        <f t="shared" si="9"/>
        <v>1.6127080181543119</v>
      </c>
    </row>
    <row r="47" spans="1:11" s="10" customFormat="1" ht="16.8" x14ac:dyDescent="0.3">
      <c r="A47" s="67" t="s">
        <v>30</v>
      </c>
      <c r="B47" s="77">
        <v>2013</v>
      </c>
      <c r="C47" s="77">
        <v>2014</v>
      </c>
      <c r="D47" s="77">
        <v>2015</v>
      </c>
      <c r="E47" s="77">
        <v>2016</v>
      </c>
      <c r="F47" s="77">
        <v>2017</v>
      </c>
      <c r="G47" s="77">
        <v>2018</v>
      </c>
      <c r="H47" s="77">
        <v>2019</v>
      </c>
      <c r="I47" s="52" t="s">
        <v>85</v>
      </c>
      <c r="J47" s="82" t="s">
        <v>84</v>
      </c>
      <c r="K47" s="53" t="s">
        <v>83</v>
      </c>
    </row>
    <row r="48" spans="1:11" ht="24" customHeight="1" thickBot="1" x14ac:dyDescent="0.3">
      <c r="A48" s="71" t="s">
        <v>48</v>
      </c>
      <c r="B48" s="72">
        <v>80779</v>
      </c>
      <c r="C48" s="72">
        <f t="shared" ref="C48:K48" si="10">C6-C27</f>
        <v>82519</v>
      </c>
      <c r="D48" s="72">
        <f t="shared" si="10"/>
        <v>85907</v>
      </c>
      <c r="E48" s="72">
        <f t="shared" si="10"/>
        <v>80912</v>
      </c>
      <c r="F48" s="72">
        <f t="shared" si="10"/>
        <v>68874</v>
      </c>
      <c r="G48" s="72">
        <f t="shared" si="10"/>
        <v>65590</v>
      </c>
      <c r="H48" s="72">
        <f t="shared" si="10"/>
        <v>54279</v>
      </c>
      <c r="I48" s="72">
        <f t="shared" si="10"/>
        <v>37221</v>
      </c>
      <c r="J48" s="72">
        <f t="shared" si="10"/>
        <v>9625</v>
      </c>
      <c r="K48" s="73">
        <f t="shared" si="10"/>
        <v>3519</v>
      </c>
    </row>
    <row r="49" spans="1:12" ht="15.9" customHeight="1" x14ac:dyDescent="0.25">
      <c r="A49" s="43" t="s">
        <v>49</v>
      </c>
      <c r="B49" s="37"/>
      <c r="C49" s="37"/>
      <c r="D49" s="37"/>
      <c r="E49" s="37"/>
      <c r="F49" s="37"/>
    </row>
    <row r="50" spans="1:12" ht="26.1" customHeight="1" x14ac:dyDescent="0.25">
      <c r="A50" s="39" t="s">
        <v>50</v>
      </c>
      <c r="B50" s="24"/>
      <c r="C50" s="24"/>
      <c r="D50" s="24"/>
      <c r="E50" s="24"/>
      <c r="F50" s="24"/>
      <c r="G50" s="24"/>
      <c r="H50" s="24"/>
      <c r="I50" s="25"/>
      <c r="J50" s="25"/>
      <c r="K50" s="25"/>
      <c r="L50" s="24"/>
    </row>
    <row r="51" spans="1:12" ht="15.9" customHeight="1" x14ac:dyDescent="0.25">
      <c r="A51" s="39" t="s">
        <v>51</v>
      </c>
      <c r="B51" s="23"/>
      <c r="C51" s="23"/>
      <c r="D51" s="23"/>
      <c r="E51" s="23"/>
      <c r="F51" s="23"/>
      <c r="G51" s="23"/>
      <c r="H51" s="23"/>
      <c r="I51" s="25"/>
      <c r="J51" s="25"/>
      <c r="K51" s="25"/>
      <c r="L51" s="24"/>
    </row>
    <row r="52" spans="1:12" s="42" customFormat="1" ht="25.5" customHeight="1" x14ac:dyDescent="0.25">
      <c r="A52" s="39" t="s">
        <v>52</v>
      </c>
      <c r="B52" s="39"/>
      <c r="C52" s="39"/>
      <c r="D52" s="39"/>
      <c r="E52" s="39"/>
      <c r="F52" s="39"/>
      <c r="G52" s="39"/>
      <c r="H52" s="39"/>
      <c r="I52" s="40"/>
      <c r="J52" s="40"/>
      <c r="K52" s="40"/>
      <c r="L52" s="41"/>
    </row>
    <row r="53" spans="1:12" x14ac:dyDescent="0.25">
      <c r="A53" s="39" t="s">
        <v>53</v>
      </c>
      <c r="B53" s="23"/>
      <c r="C53" s="23"/>
      <c r="D53" s="23"/>
      <c r="E53" s="23"/>
      <c r="F53" s="23"/>
      <c r="G53" s="23"/>
      <c r="H53" s="23"/>
      <c r="I53" s="31"/>
      <c r="J53" s="31"/>
      <c r="K53" s="31"/>
      <c r="L53" s="31"/>
    </row>
    <row r="54" spans="1:12" ht="26.1" customHeight="1" x14ac:dyDescent="0.25">
      <c r="A54" s="39" t="s">
        <v>54</v>
      </c>
      <c r="B54" s="23"/>
      <c r="C54" s="23"/>
      <c r="D54" s="23"/>
      <c r="E54" s="23"/>
      <c r="F54" s="23"/>
      <c r="G54" s="24"/>
      <c r="H54" s="24"/>
      <c r="I54" s="31"/>
      <c r="J54" s="31"/>
      <c r="K54" s="31"/>
      <c r="L54" s="31"/>
    </row>
    <row r="55" spans="1:12" x14ac:dyDescent="0.25">
      <c r="A55" s="39" t="s">
        <v>55</v>
      </c>
      <c r="B55" s="24"/>
      <c r="C55" s="24"/>
      <c r="D55" s="24"/>
      <c r="E55" s="24"/>
      <c r="F55" s="24"/>
      <c r="G55" s="24"/>
      <c r="H55" s="24"/>
      <c r="I55" s="24"/>
      <c r="J55" s="24"/>
      <c r="K55" s="24"/>
      <c r="L55" s="24"/>
    </row>
    <row r="56" spans="1:12" x14ac:dyDescent="0.25">
      <c r="A56" s="39" t="s">
        <v>56</v>
      </c>
      <c r="B56" s="24"/>
      <c r="C56" s="24"/>
      <c r="D56" s="24"/>
      <c r="E56" s="24"/>
      <c r="F56" s="24"/>
      <c r="G56" s="23"/>
      <c r="H56" s="23"/>
      <c r="I56" s="23"/>
      <c r="J56" s="23"/>
      <c r="K56" s="23"/>
      <c r="L56" s="23"/>
    </row>
    <row r="57" spans="1:12" ht="27" customHeight="1" x14ac:dyDescent="0.25">
      <c r="A57" s="50" t="s">
        <v>82</v>
      </c>
      <c r="B57" s="23"/>
      <c r="C57" s="23"/>
      <c r="D57" s="23"/>
      <c r="E57" s="23"/>
      <c r="F57" s="23"/>
      <c r="G57" s="23"/>
      <c r="H57" s="23"/>
      <c r="I57" s="23"/>
      <c r="J57" s="23"/>
      <c r="K57" s="23"/>
      <c r="L57" s="23"/>
    </row>
    <row r="58" spans="1:12" x14ac:dyDescent="0.25">
      <c r="A58" s="23"/>
      <c r="B58" s="23"/>
      <c r="C58" s="23"/>
      <c r="D58" s="23"/>
      <c r="E58" s="23"/>
      <c r="F58" s="23"/>
      <c r="G58" s="23"/>
      <c r="H58" s="23"/>
      <c r="I58" s="23"/>
      <c r="J58" s="23"/>
      <c r="K58" s="23"/>
      <c r="L58" s="23"/>
    </row>
    <row r="59" spans="1:12" x14ac:dyDescent="0.25">
      <c r="A59" s="83"/>
      <c r="B59" s="23"/>
      <c r="C59" s="23"/>
      <c r="D59" s="23"/>
      <c r="E59" s="23"/>
      <c r="F59" s="23"/>
      <c r="G59" s="23"/>
      <c r="H59" s="23"/>
      <c r="I59" s="23"/>
      <c r="J59" s="23"/>
      <c r="K59" s="23"/>
      <c r="L59" s="23"/>
    </row>
    <row r="61" spans="1:12" x14ac:dyDescent="0.25">
      <c r="A61" s="32"/>
    </row>
    <row r="62" spans="1:12" x14ac:dyDescent="0.25">
      <c r="A62" s="32"/>
    </row>
  </sheetData>
  <conditionalFormatting sqref="B5:K48">
    <cfRule type="cellIs" dxfId="1" priority="1" operator="lessThan">
      <formula>0</formula>
    </cfRule>
  </conditionalFormatting>
  <printOptions horizontalCentered="1" verticalCentered="1"/>
  <pageMargins left="0.25" right="0.25" top="0.25" bottom="0.25" header="0" footer="0"/>
  <pageSetup scale="71" fitToWidth="0"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BL38"/>
  <sheetViews>
    <sheetView workbookViewId="0">
      <pane xSplit="1" topLeftCell="AY1" activePane="topRight" state="frozen"/>
      <selection pane="topRight" activeCell="BL5" sqref="BL5"/>
    </sheetView>
  </sheetViews>
  <sheetFormatPr defaultColWidth="9.109375" defaultRowHeight="13.2" x14ac:dyDescent="0.25"/>
  <cols>
    <col min="1" max="1" width="50.6640625" style="3" customWidth="1"/>
    <col min="2" max="59" width="10.6640625" style="16" customWidth="1"/>
    <col min="60" max="91" width="10.6640625" style="3" customWidth="1"/>
    <col min="92" max="16384" width="9.109375" style="3"/>
  </cols>
  <sheetData>
    <row r="1" spans="1:64" s="2" customFormat="1" ht="13.8" thickBot="1" x14ac:dyDescent="0.3">
      <c r="A1" s="90" t="s">
        <v>0</v>
      </c>
      <c r="B1" s="5">
        <v>1960</v>
      </c>
      <c r="C1" s="5">
        <v>1961</v>
      </c>
      <c r="D1" s="5">
        <v>1962</v>
      </c>
      <c r="E1" s="5">
        <v>1963</v>
      </c>
      <c r="F1" s="5">
        <v>1964</v>
      </c>
      <c r="G1" s="5">
        <v>1965</v>
      </c>
      <c r="H1" s="5">
        <v>1966</v>
      </c>
      <c r="I1" s="5">
        <v>1967</v>
      </c>
      <c r="J1" s="5">
        <v>1968</v>
      </c>
      <c r="K1" s="5">
        <v>1969</v>
      </c>
      <c r="L1" s="5">
        <v>1970</v>
      </c>
      <c r="M1" s="5">
        <v>1971</v>
      </c>
      <c r="N1" s="5">
        <v>1972</v>
      </c>
      <c r="O1" s="5">
        <v>1973</v>
      </c>
      <c r="P1" s="5">
        <v>1974</v>
      </c>
      <c r="Q1" s="5">
        <v>1975</v>
      </c>
      <c r="R1" s="5">
        <v>1976</v>
      </c>
      <c r="S1" s="5">
        <v>1977</v>
      </c>
      <c r="T1" s="5">
        <v>1978</v>
      </c>
      <c r="U1" s="5">
        <v>1979</v>
      </c>
      <c r="V1" s="5">
        <v>1980</v>
      </c>
      <c r="W1" s="5">
        <v>1981</v>
      </c>
      <c r="X1" s="5">
        <v>1982</v>
      </c>
      <c r="Y1" s="5">
        <v>1983</v>
      </c>
      <c r="Z1" s="5">
        <v>1984</v>
      </c>
      <c r="AA1" s="5">
        <v>1985</v>
      </c>
      <c r="AB1" s="5">
        <v>1986</v>
      </c>
      <c r="AC1" s="5">
        <v>1987</v>
      </c>
      <c r="AD1" s="5">
        <v>1988</v>
      </c>
      <c r="AE1" s="5">
        <v>1989</v>
      </c>
      <c r="AF1" s="5">
        <v>1990</v>
      </c>
      <c r="AG1" s="5">
        <v>1991</v>
      </c>
      <c r="AH1" s="5">
        <v>1992</v>
      </c>
      <c r="AI1" s="5">
        <v>1993</v>
      </c>
      <c r="AJ1" s="5">
        <v>1994</v>
      </c>
      <c r="AK1" s="5">
        <v>1995</v>
      </c>
      <c r="AL1" s="5">
        <v>1996</v>
      </c>
      <c r="AM1" s="5">
        <v>1997</v>
      </c>
      <c r="AN1" s="5">
        <v>1998</v>
      </c>
      <c r="AO1" s="5">
        <v>1999</v>
      </c>
      <c r="AP1" s="5">
        <v>2000</v>
      </c>
      <c r="AQ1" s="5">
        <v>2001</v>
      </c>
      <c r="AR1" s="5">
        <v>2002</v>
      </c>
      <c r="AS1" s="5">
        <v>2003</v>
      </c>
      <c r="AT1" s="5">
        <v>2004</v>
      </c>
      <c r="AU1" s="5">
        <v>2005</v>
      </c>
      <c r="AV1" s="5">
        <v>2006</v>
      </c>
      <c r="AW1" s="5">
        <v>2007</v>
      </c>
      <c r="AX1" s="5">
        <v>2008</v>
      </c>
      <c r="AY1" s="5">
        <v>2009</v>
      </c>
      <c r="AZ1" s="5">
        <v>2010</v>
      </c>
      <c r="BA1" s="5">
        <v>2011</v>
      </c>
      <c r="BB1" s="5">
        <v>2012</v>
      </c>
      <c r="BC1" s="5">
        <v>2013</v>
      </c>
      <c r="BD1" s="5">
        <v>2014</v>
      </c>
      <c r="BE1" s="5">
        <v>2015</v>
      </c>
      <c r="BF1" s="5">
        <v>2016</v>
      </c>
      <c r="BG1" s="5">
        <v>2017</v>
      </c>
      <c r="BH1" s="5">
        <v>2018</v>
      </c>
      <c r="BI1" s="5">
        <v>2019</v>
      </c>
      <c r="BJ1" s="5">
        <v>2020</v>
      </c>
      <c r="BK1" s="5">
        <v>2021</v>
      </c>
      <c r="BL1" s="5">
        <v>2022</v>
      </c>
    </row>
    <row r="2" spans="1:64" customFormat="1" ht="13.8" thickTop="1" x14ac:dyDescent="0.25">
      <c r="A2" t="s">
        <v>65</v>
      </c>
      <c r="B2" s="12">
        <v>25940</v>
      </c>
      <c r="C2" s="12">
        <v>26403</v>
      </c>
      <c r="D2" s="12">
        <v>27722</v>
      </c>
      <c r="E2" s="12">
        <v>29620</v>
      </c>
      <c r="F2" s="12">
        <v>33341</v>
      </c>
      <c r="G2" s="12">
        <v>35285</v>
      </c>
      <c r="H2" s="12">
        <v>38926</v>
      </c>
      <c r="I2" s="12">
        <v>41333</v>
      </c>
      <c r="J2" s="12">
        <v>45543</v>
      </c>
      <c r="K2" s="12">
        <v>49220</v>
      </c>
      <c r="L2" s="12">
        <v>56640</v>
      </c>
      <c r="M2" s="12">
        <v>59677</v>
      </c>
      <c r="N2" s="12">
        <v>67222</v>
      </c>
      <c r="O2" s="12">
        <v>91242</v>
      </c>
      <c r="P2" s="12">
        <v>120897</v>
      </c>
      <c r="Q2" s="12">
        <v>132585</v>
      </c>
      <c r="R2" s="12">
        <v>142716</v>
      </c>
      <c r="S2" s="12">
        <v>152301</v>
      </c>
      <c r="T2" s="12">
        <v>178428</v>
      </c>
      <c r="U2" s="12">
        <v>224131</v>
      </c>
      <c r="V2" s="12">
        <v>271834</v>
      </c>
      <c r="W2" s="12">
        <v>294398</v>
      </c>
      <c r="X2" s="12">
        <v>275236</v>
      </c>
      <c r="Y2" s="12">
        <v>266106</v>
      </c>
      <c r="Z2" s="12">
        <v>291094</v>
      </c>
      <c r="AA2" s="12">
        <v>289070</v>
      </c>
      <c r="AB2" s="12">
        <v>310033</v>
      </c>
      <c r="AC2" s="12">
        <v>348869</v>
      </c>
      <c r="AD2" s="12">
        <v>431149</v>
      </c>
      <c r="AE2" s="12">
        <v>487003</v>
      </c>
      <c r="AF2" s="12">
        <v>535233</v>
      </c>
      <c r="AG2" s="12">
        <v>578343</v>
      </c>
      <c r="AH2" s="12">
        <v>616882</v>
      </c>
      <c r="AI2" s="12">
        <v>642863</v>
      </c>
      <c r="AJ2" s="12">
        <v>703254</v>
      </c>
      <c r="AK2" s="12">
        <v>794387</v>
      </c>
      <c r="AL2" s="12">
        <v>851602</v>
      </c>
      <c r="AM2" s="12">
        <v>934453</v>
      </c>
      <c r="AN2" s="12">
        <v>933174</v>
      </c>
      <c r="AO2" s="26">
        <f>SUM(AO3:AO4)</f>
        <v>969867</v>
      </c>
      <c r="AP2" s="26">
        <f t="shared" ref="AP2:AX2" si="0">SUM(AP3:AP4)</f>
        <v>1075321</v>
      </c>
      <c r="AQ2" s="26">
        <f t="shared" si="0"/>
        <v>1005654</v>
      </c>
      <c r="AR2" s="26">
        <f t="shared" si="0"/>
        <v>978706</v>
      </c>
      <c r="AS2" s="26">
        <f t="shared" si="0"/>
        <v>1020418</v>
      </c>
      <c r="AT2" s="26">
        <f t="shared" si="0"/>
        <v>1161550</v>
      </c>
      <c r="AU2" s="26">
        <f t="shared" si="0"/>
        <v>1286022</v>
      </c>
      <c r="AV2" s="26">
        <f t="shared" si="0"/>
        <v>1457643</v>
      </c>
      <c r="AW2" s="26">
        <f t="shared" si="0"/>
        <v>1653547</v>
      </c>
      <c r="AX2" s="26">
        <f t="shared" si="0"/>
        <v>1841612</v>
      </c>
      <c r="AY2" s="26">
        <f>'New Presentation'!L2</f>
        <v>1592792</v>
      </c>
      <c r="AZ2" s="26">
        <f>'New Presentation'!M2</f>
        <v>1872320</v>
      </c>
      <c r="BA2" s="26">
        <f>'New Presentation'!N2</f>
        <v>2143552</v>
      </c>
      <c r="BB2" s="26">
        <f>'New Presentation'!O2</f>
        <v>2247453</v>
      </c>
      <c r="BC2" s="26">
        <f>'New Presentation'!P2</f>
        <v>2313121</v>
      </c>
      <c r="BD2" s="26">
        <f>'New Presentation'!Q2</f>
        <v>2392615</v>
      </c>
      <c r="BE2" s="26">
        <f>'New Presentation'!R2</f>
        <v>2280778</v>
      </c>
      <c r="BF2" s="26">
        <f>'New Presentation'!S2</f>
        <v>2240824</v>
      </c>
      <c r="BG2" s="26">
        <f>'New Presentation'!T2</f>
        <v>2394476</v>
      </c>
      <c r="BH2" s="26">
        <f>'New Presentation'!U2</f>
        <v>2542462</v>
      </c>
      <c r="BI2" s="26">
        <f>'New Presentation'!V2</f>
        <v>2546276</v>
      </c>
      <c r="BJ2" s="26">
        <f>'New Presentation'!W2</f>
        <v>2160147</v>
      </c>
      <c r="BK2" s="26">
        <f>'New Presentation'!X2</f>
        <v>2567027</v>
      </c>
      <c r="BL2" s="26">
        <f>'New Presentation'!Y2</f>
        <v>3018455</v>
      </c>
    </row>
    <row r="3" spans="1:64" customFormat="1" x14ac:dyDescent="0.25">
      <c r="A3" t="s">
        <v>66</v>
      </c>
      <c r="B3" s="12">
        <v>19650</v>
      </c>
      <c r="C3" s="12">
        <v>20108</v>
      </c>
      <c r="D3" s="12">
        <v>20781</v>
      </c>
      <c r="E3" s="12">
        <v>22272</v>
      </c>
      <c r="F3" s="12">
        <v>25501</v>
      </c>
      <c r="G3" s="12">
        <v>26461</v>
      </c>
      <c r="H3" s="12">
        <v>29310</v>
      </c>
      <c r="I3" s="12">
        <v>30666</v>
      </c>
      <c r="J3" s="12">
        <v>33626</v>
      </c>
      <c r="K3" s="12">
        <v>36414</v>
      </c>
      <c r="L3" s="12">
        <v>42469</v>
      </c>
      <c r="M3" s="12">
        <v>43319</v>
      </c>
      <c r="N3" s="12">
        <v>49381</v>
      </c>
      <c r="O3" s="12">
        <v>71410</v>
      </c>
      <c r="P3" s="12">
        <v>98306</v>
      </c>
      <c r="Q3" s="12">
        <v>107088</v>
      </c>
      <c r="R3" s="12">
        <v>114745</v>
      </c>
      <c r="S3" s="12">
        <v>120816</v>
      </c>
      <c r="T3" s="12">
        <v>142075</v>
      </c>
      <c r="U3" s="12">
        <v>184439</v>
      </c>
      <c r="V3" s="12">
        <v>224250</v>
      </c>
      <c r="W3" s="12">
        <v>237044</v>
      </c>
      <c r="X3" s="12">
        <v>211157</v>
      </c>
      <c r="Y3" s="12">
        <v>201799</v>
      </c>
      <c r="Z3" s="12">
        <v>219926</v>
      </c>
      <c r="AA3" s="12">
        <v>215915</v>
      </c>
      <c r="AB3" s="12">
        <v>223344</v>
      </c>
      <c r="AC3" s="12">
        <v>250208</v>
      </c>
      <c r="AD3" s="12">
        <v>320230</v>
      </c>
      <c r="AE3" s="12">
        <v>359916</v>
      </c>
      <c r="AF3" s="12">
        <v>387401</v>
      </c>
      <c r="AG3" s="12">
        <v>414083</v>
      </c>
      <c r="AH3" s="12">
        <v>439631</v>
      </c>
      <c r="AI3" s="12">
        <v>456943</v>
      </c>
      <c r="AJ3" s="12">
        <v>502859</v>
      </c>
      <c r="AK3" s="12">
        <v>575204</v>
      </c>
      <c r="AL3" s="12">
        <v>612113</v>
      </c>
      <c r="AM3" s="12">
        <v>678366</v>
      </c>
      <c r="AN3" s="12">
        <v>670416</v>
      </c>
      <c r="AO3" s="26">
        <v>698524</v>
      </c>
      <c r="AP3" s="26">
        <v>784940</v>
      </c>
      <c r="AQ3" s="26">
        <v>731331</v>
      </c>
      <c r="AR3" s="26">
        <v>698036</v>
      </c>
      <c r="AS3" s="26">
        <v>730446</v>
      </c>
      <c r="AT3" s="26">
        <v>823584</v>
      </c>
      <c r="AU3" s="26">
        <v>913016</v>
      </c>
      <c r="AV3" s="26">
        <v>1040905</v>
      </c>
      <c r="AW3" s="26">
        <v>1165151</v>
      </c>
      <c r="AX3" s="26">
        <v>1308795</v>
      </c>
      <c r="AY3" s="26">
        <f>'New Presentation'!L3</f>
        <v>1070331</v>
      </c>
      <c r="AZ3" s="26">
        <f>'New Presentation'!M3</f>
        <v>1290279</v>
      </c>
      <c r="BA3" s="26">
        <f>'New Presentation'!N3</f>
        <v>1498887</v>
      </c>
      <c r="BB3" s="26">
        <f>'New Presentation'!O3</f>
        <v>1562630</v>
      </c>
      <c r="BC3" s="26">
        <f>'New Presentation'!P3</f>
        <v>1593708</v>
      </c>
      <c r="BD3" s="26">
        <f>'New Presentation'!Q3</f>
        <v>1635563</v>
      </c>
      <c r="BE3" s="26">
        <f>'New Presentation'!R3</f>
        <v>1511381</v>
      </c>
      <c r="BF3" s="26">
        <f>'New Presentation'!S3</f>
        <v>1457393</v>
      </c>
      <c r="BG3" s="26">
        <f>'New Presentation'!T3</f>
        <v>1557003</v>
      </c>
      <c r="BH3" s="26">
        <f>'New Presentation'!U3</f>
        <v>1676913</v>
      </c>
      <c r="BI3" s="26">
        <f>'New Presentation'!V3</f>
        <v>1655098</v>
      </c>
      <c r="BJ3" s="26">
        <f>'New Presentation'!W3</f>
        <v>1433852</v>
      </c>
      <c r="BK3" s="26">
        <f>'New Presentation'!X3</f>
        <v>1765884</v>
      </c>
      <c r="BL3" s="26">
        <f>'New Presentation'!Y3</f>
        <v>2089925</v>
      </c>
    </row>
    <row r="4" spans="1:64" customFormat="1" x14ac:dyDescent="0.25">
      <c r="A4" t="s">
        <v>67</v>
      </c>
      <c r="B4" s="12">
        <v>6290</v>
      </c>
      <c r="C4" s="12">
        <v>6295</v>
      </c>
      <c r="D4" s="12">
        <v>6941</v>
      </c>
      <c r="E4" s="12">
        <v>7348</v>
      </c>
      <c r="F4" s="12">
        <v>7840</v>
      </c>
      <c r="G4" s="12">
        <v>8824</v>
      </c>
      <c r="H4" s="12">
        <v>9616</v>
      </c>
      <c r="I4" s="12">
        <v>10667</v>
      </c>
      <c r="J4" s="12">
        <v>11917</v>
      </c>
      <c r="K4" s="12">
        <v>12806</v>
      </c>
      <c r="L4" s="12">
        <v>14171</v>
      </c>
      <c r="M4" s="12">
        <v>16358</v>
      </c>
      <c r="N4" s="12">
        <v>17841</v>
      </c>
      <c r="O4" s="12">
        <v>19832</v>
      </c>
      <c r="P4" s="12">
        <v>22591</v>
      </c>
      <c r="Q4" s="12">
        <v>25497</v>
      </c>
      <c r="R4" s="12">
        <v>27971</v>
      </c>
      <c r="S4" s="12">
        <v>31485</v>
      </c>
      <c r="T4" s="12">
        <v>36353</v>
      </c>
      <c r="U4" s="12">
        <v>39692</v>
      </c>
      <c r="V4" s="12">
        <v>47584</v>
      </c>
      <c r="W4" s="12">
        <v>57354</v>
      </c>
      <c r="X4" s="12">
        <v>64079</v>
      </c>
      <c r="Y4" s="12">
        <v>64307</v>
      </c>
      <c r="Z4" s="12">
        <v>71168</v>
      </c>
      <c r="AA4" s="12">
        <v>73155</v>
      </c>
      <c r="AB4" s="12">
        <v>86689</v>
      </c>
      <c r="AC4" s="12">
        <v>98661</v>
      </c>
      <c r="AD4" s="12">
        <v>110919</v>
      </c>
      <c r="AE4" s="12">
        <v>127087</v>
      </c>
      <c r="AF4" s="12">
        <v>147832</v>
      </c>
      <c r="AG4" s="12">
        <v>164260</v>
      </c>
      <c r="AH4" s="12">
        <v>177251</v>
      </c>
      <c r="AI4" s="12">
        <v>185920</v>
      </c>
      <c r="AJ4" s="12">
        <v>200395</v>
      </c>
      <c r="AK4" s="12">
        <v>219183</v>
      </c>
      <c r="AL4" s="12">
        <v>239489</v>
      </c>
      <c r="AM4" s="12">
        <v>256087</v>
      </c>
      <c r="AN4" s="12">
        <v>262758</v>
      </c>
      <c r="AO4" s="12">
        <v>271343</v>
      </c>
      <c r="AP4" s="12">
        <v>290381</v>
      </c>
      <c r="AQ4" s="12">
        <v>274323</v>
      </c>
      <c r="AR4" s="12">
        <v>280670</v>
      </c>
      <c r="AS4" s="12">
        <v>289972</v>
      </c>
      <c r="AT4" s="12">
        <v>337966</v>
      </c>
      <c r="AU4" s="12">
        <v>373006</v>
      </c>
      <c r="AV4" s="12">
        <v>416738</v>
      </c>
      <c r="AW4" s="12">
        <v>488396</v>
      </c>
      <c r="AX4" s="12">
        <v>532817</v>
      </c>
      <c r="AY4" s="26">
        <f>'New Presentation'!L4</f>
        <v>522461</v>
      </c>
      <c r="AZ4" s="26">
        <f>'New Presentation'!M4</f>
        <v>582041</v>
      </c>
      <c r="BA4" s="26">
        <f>'New Presentation'!N4</f>
        <v>644665</v>
      </c>
      <c r="BB4" s="26">
        <f>'New Presentation'!O4</f>
        <v>684823</v>
      </c>
      <c r="BC4" s="26">
        <f>'New Presentation'!P4</f>
        <v>719413</v>
      </c>
      <c r="BD4" s="26">
        <f>'New Presentation'!Q4</f>
        <v>757051</v>
      </c>
      <c r="BE4" s="26">
        <f>'New Presentation'!R4</f>
        <v>769397</v>
      </c>
      <c r="BF4" s="26">
        <f>'New Presentation'!S4</f>
        <v>783431</v>
      </c>
      <c r="BG4" s="26">
        <f>'New Presentation'!T4</f>
        <v>837474</v>
      </c>
      <c r="BH4" s="26">
        <f>'New Presentation'!U4</f>
        <v>865549</v>
      </c>
      <c r="BI4" s="26">
        <f>'New Presentation'!V4</f>
        <v>891177</v>
      </c>
      <c r="BJ4" s="26">
        <f>'New Presentation'!W4</f>
        <v>726296</v>
      </c>
      <c r="BK4" s="26">
        <f>'New Presentation'!X4</f>
        <v>801143</v>
      </c>
      <c r="BL4" s="26">
        <f>'New Presentation'!Y4</f>
        <v>928530</v>
      </c>
    </row>
    <row r="5" spans="1:64" s="2" customFormat="1" x14ac:dyDescent="0.25">
      <c r="A5" s="7" t="s">
        <v>68</v>
      </c>
      <c r="B5" s="11">
        <f>B6+B7</f>
        <v>1094</v>
      </c>
      <c r="C5" s="11">
        <f t="shared" ref="C5:AV5" si="1">C6+C7</f>
        <v>1130</v>
      </c>
      <c r="D5" s="11">
        <f t="shared" si="1"/>
        <v>1148</v>
      </c>
      <c r="E5" s="11">
        <f t="shared" si="1"/>
        <v>1220</v>
      </c>
      <c r="F5" s="11">
        <f t="shared" si="1"/>
        <v>1448</v>
      </c>
      <c r="G5" s="11">
        <f t="shared" si="1"/>
        <v>1651</v>
      </c>
      <c r="H5" s="11">
        <f t="shared" si="1"/>
        <v>1907</v>
      </c>
      <c r="I5" s="11">
        <f t="shared" si="1"/>
        <v>2017</v>
      </c>
      <c r="J5" s="11">
        <f t="shared" si="1"/>
        <v>2186</v>
      </c>
      <c r="K5" s="11">
        <f t="shared" si="1"/>
        <v>2493</v>
      </c>
      <c r="L5" s="11">
        <f t="shared" si="1"/>
        <v>2875</v>
      </c>
      <c r="M5" s="11">
        <f t="shared" si="1"/>
        <v>3149</v>
      </c>
      <c r="N5" s="11">
        <f t="shared" si="1"/>
        <v>3516</v>
      </c>
      <c r="O5" s="11">
        <f t="shared" si="1"/>
        <v>4387</v>
      </c>
      <c r="P5" s="11">
        <f t="shared" si="1"/>
        <v>5136</v>
      </c>
      <c r="Q5" s="11">
        <f t="shared" si="1"/>
        <v>5736</v>
      </c>
      <c r="R5" s="11">
        <f t="shared" si="1"/>
        <v>6971</v>
      </c>
      <c r="S5" s="11">
        <f t="shared" si="1"/>
        <v>7516</v>
      </c>
      <c r="T5" s="11">
        <f t="shared" si="1"/>
        <v>8786</v>
      </c>
      <c r="U5" s="11">
        <f t="shared" si="1"/>
        <v>10597</v>
      </c>
      <c r="V5" s="11">
        <f t="shared" si="1"/>
        <v>13179</v>
      </c>
      <c r="W5" s="11">
        <f t="shared" si="1"/>
        <v>16024</v>
      </c>
      <c r="X5" s="11">
        <f t="shared" si="1"/>
        <v>15567</v>
      </c>
      <c r="Y5" s="11">
        <f t="shared" si="1"/>
        <v>14557</v>
      </c>
      <c r="Z5" s="11">
        <f t="shared" si="1"/>
        <v>21244</v>
      </c>
      <c r="AA5" s="11">
        <f t="shared" si="1"/>
        <v>22173</v>
      </c>
      <c r="AB5" s="11">
        <f t="shared" si="1"/>
        <v>25967</v>
      </c>
      <c r="AC5" s="11">
        <f t="shared" si="1"/>
        <v>30566</v>
      </c>
      <c r="AD5" s="11">
        <f t="shared" si="1"/>
        <v>38410</v>
      </c>
      <c r="AE5" s="11">
        <f t="shared" si="1"/>
        <v>46862</v>
      </c>
      <c r="AF5" s="11">
        <f t="shared" si="1"/>
        <v>58305</v>
      </c>
      <c r="AG5" s="11">
        <f t="shared" si="1"/>
        <v>64239</v>
      </c>
      <c r="AH5" s="11">
        <f t="shared" si="1"/>
        <v>71360</v>
      </c>
      <c r="AI5" s="11">
        <f t="shared" si="1"/>
        <v>74403</v>
      </c>
      <c r="AJ5" s="11">
        <f t="shared" si="1"/>
        <v>75414</v>
      </c>
      <c r="AK5" s="11">
        <f t="shared" si="1"/>
        <v>82304</v>
      </c>
      <c r="AL5" s="11">
        <f t="shared" si="1"/>
        <v>90231</v>
      </c>
      <c r="AM5" s="11">
        <f t="shared" si="1"/>
        <v>94294</v>
      </c>
      <c r="AN5" s="11">
        <f t="shared" si="1"/>
        <v>91423</v>
      </c>
      <c r="AO5" s="11">
        <f t="shared" si="1"/>
        <v>92406</v>
      </c>
      <c r="AP5" s="11">
        <f t="shared" si="1"/>
        <v>100527</v>
      </c>
      <c r="AQ5" s="11">
        <f t="shared" si="1"/>
        <v>86290</v>
      </c>
      <c r="AR5" s="11">
        <f t="shared" si="1"/>
        <v>77413</v>
      </c>
      <c r="AS5" s="11">
        <f t="shared" si="1"/>
        <v>74803</v>
      </c>
      <c r="AT5" s="11">
        <f t="shared" si="1"/>
        <v>86033</v>
      </c>
      <c r="AU5" s="11">
        <f t="shared" si="1"/>
        <v>93995</v>
      </c>
      <c r="AV5" s="11">
        <f t="shared" si="1"/>
        <v>97736</v>
      </c>
      <c r="AW5" s="11">
        <f t="shared" ref="AW5:BB5" si="2">AW6+AW7</f>
        <v>110845</v>
      </c>
      <c r="AX5" s="11">
        <f t="shared" si="2"/>
        <v>123224</v>
      </c>
      <c r="AY5" s="11">
        <f t="shared" si="2"/>
        <v>111991</v>
      </c>
      <c r="AZ5" s="11">
        <f t="shared" si="2"/>
        <v>135679</v>
      </c>
      <c r="BA5" s="11">
        <f t="shared" si="2"/>
        <v>150492</v>
      </c>
      <c r="BB5" s="11">
        <f t="shared" si="2"/>
        <v>163966</v>
      </c>
      <c r="BC5" s="11">
        <f t="shared" ref="BC5:BD5" si="3">BC6+BC7</f>
        <v>178416</v>
      </c>
      <c r="BD5" s="11">
        <f t="shared" si="3"/>
        <v>183465</v>
      </c>
      <c r="BE5" s="11">
        <f t="shared" ref="BE5:BF5" si="4">BE6+BE7</f>
        <v>185829</v>
      </c>
      <c r="BF5" s="11">
        <f t="shared" si="4"/>
        <v>178674</v>
      </c>
      <c r="BG5" s="11">
        <f t="shared" ref="BG5:BH5" si="5">BG6+BG7</f>
        <v>179378</v>
      </c>
      <c r="BH5" s="11">
        <f t="shared" si="5"/>
        <v>185112</v>
      </c>
      <c r="BI5" s="11">
        <f t="shared" ref="BI5:BJ5" si="6">BI6+BI7</f>
        <v>180508</v>
      </c>
      <c r="BJ5" s="11">
        <f t="shared" si="6"/>
        <v>38541</v>
      </c>
      <c r="BK5" s="11">
        <f t="shared" ref="BK5:BL5" si="7">BK6+BK7</f>
        <v>42156</v>
      </c>
      <c r="BL5" s="11">
        <f t="shared" si="7"/>
        <v>114497</v>
      </c>
    </row>
    <row r="6" spans="1:64" customFormat="1" x14ac:dyDescent="0.25">
      <c r="A6" s="91" t="s">
        <v>69</v>
      </c>
      <c r="B6" s="12">
        <v>919</v>
      </c>
      <c r="C6" s="12">
        <v>947</v>
      </c>
      <c r="D6" s="12">
        <v>957</v>
      </c>
      <c r="E6" s="12">
        <v>1015</v>
      </c>
      <c r="F6" s="12">
        <v>1207</v>
      </c>
      <c r="G6" s="12">
        <v>1380</v>
      </c>
      <c r="H6" s="12">
        <v>1590</v>
      </c>
      <c r="I6" s="12">
        <v>1646</v>
      </c>
      <c r="J6" s="12">
        <v>1775</v>
      </c>
      <c r="K6" s="12">
        <v>2043</v>
      </c>
      <c r="L6" s="12">
        <v>2331</v>
      </c>
      <c r="M6" s="12">
        <v>2534</v>
      </c>
      <c r="N6" s="12">
        <v>2817</v>
      </c>
      <c r="O6" s="12">
        <v>3412</v>
      </c>
      <c r="P6" s="12">
        <v>4032</v>
      </c>
      <c r="Q6" s="12">
        <v>4697</v>
      </c>
      <c r="R6" s="12">
        <v>5742</v>
      </c>
      <c r="S6" s="12">
        <v>6150</v>
      </c>
      <c r="T6" s="12">
        <v>7183</v>
      </c>
      <c r="U6" s="12">
        <v>8441</v>
      </c>
      <c r="V6" s="12">
        <v>10588</v>
      </c>
      <c r="W6" s="12">
        <v>12913</v>
      </c>
      <c r="X6" s="12">
        <v>12393</v>
      </c>
      <c r="Y6" s="12">
        <v>10947</v>
      </c>
      <c r="Z6" s="12">
        <v>17177</v>
      </c>
      <c r="AA6" s="12">
        <v>17762</v>
      </c>
      <c r="AB6" s="12">
        <v>20385</v>
      </c>
      <c r="AC6" s="12">
        <v>23563</v>
      </c>
      <c r="AD6" s="12">
        <v>29434</v>
      </c>
      <c r="AE6" s="12">
        <v>36205</v>
      </c>
      <c r="AF6" s="12">
        <v>43007</v>
      </c>
      <c r="AG6" s="12">
        <v>48385</v>
      </c>
      <c r="AH6" s="12">
        <v>54742</v>
      </c>
      <c r="AI6" s="12">
        <v>57875</v>
      </c>
      <c r="AJ6" s="12">
        <v>58417</v>
      </c>
      <c r="AK6" s="12">
        <v>63395</v>
      </c>
      <c r="AL6" s="12">
        <v>69809</v>
      </c>
      <c r="AM6" s="12">
        <v>73426</v>
      </c>
      <c r="AN6" s="12">
        <v>71325</v>
      </c>
      <c r="AO6" s="92">
        <v>72363</v>
      </c>
      <c r="AP6" s="92">
        <v>79082</v>
      </c>
      <c r="AQ6" s="92">
        <v>67245</v>
      </c>
      <c r="AR6" s="92">
        <v>59622</v>
      </c>
      <c r="AS6" s="92">
        <v>56969</v>
      </c>
      <c r="AT6" s="92">
        <v>64471</v>
      </c>
      <c r="AU6" s="92">
        <v>70736</v>
      </c>
      <c r="AV6" s="92">
        <v>72855</v>
      </c>
      <c r="AW6" s="92">
        <v>82963</v>
      </c>
      <c r="AX6" s="92">
        <v>91159</v>
      </c>
      <c r="AY6" s="92">
        <v>85634</v>
      </c>
      <c r="AZ6" s="92">
        <v>104173</v>
      </c>
      <c r="BA6" s="92">
        <v>113754</v>
      </c>
      <c r="BB6" s="92">
        <v>122773</v>
      </c>
      <c r="BC6" s="92">
        <v>136292</v>
      </c>
      <c r="BD6" s="92">
        <v>140983</v>
      </c>
      <c r="BE6" s="92">
        <v>147857</v>
      </c>
      <c r="BF6" s="92">
        <v>142991</v>
      </c>
      <c r="BG6" s="92">
        <v>142088</v>
      </c>
      <c r="BH6" s="92">
        <v>143851</v>
      </c>
      <c r="BI6" s="92">
        <v>140426</v>
      </c>
      <c r="BJ6" s="92">
        <v>26724</v>
      </c>
      <c r="BK6" s="92">
        <v>29398</v>
      </c>
      <c r="BL6" s="92">
        <v>85906</v>
      </c>
    </row>
    <row r="7" spans="1:64" customFormat="1" x14ac:dyDescent="0.25">
      <c r="A7" s="91" t="s">
        <v>70</v>
      </c>
      <c r="B7" s="12">
        <v>175</v>
      </c>
      <c r="C7" s="12">
        <v>183</v>
      </c>
      <c r="D7" s="12">
        <v>191</v>
      </c>
      <c r="E7" s="12">
        <v>205</v>
      </c>
      <c r="F7" s="12">
        <v>241</v>
      </c>
      <c r="G7" s="12">
        <v>271</v>
      </c>
      <c r="H7" s="12">
        <v>317</v>
      </c>
      <c r="I7" s="12">
        <v>371</v>
      </c>
      <c r="J7" s="12">
        <v>411</v>
      </c>
      <c r="K7" s="12">
        <v>450</v>
      </c>
      <c r="L7" s="12">
        <v>544</v>
      </c>
      <c r="M7" s="12">
        <v>615</v>
      </c>
      <c r="N7" s="12">
        <v>699</v>
      </c>
      <c r="O7" s="12">
        <v>975</v>
      </c>
      <c r="P7" s="12">
        <v>1104</v>
      </c>
      <c r="Q7" s="12">
        <v>1039</v>
      </c>
      <c r="R7" s="12">
        <v>1229</v>
      </c>
      <c r="S7" s="12">
        <v>1366</v>
      </c>
      <c r="T7" s="12">
        <v>1603</v>
      </c>
      <c r="U7" s="12">
        <v>2156</v>
      </c>
      <c r="V7" s="12">
        <v>2591</v>
      </c>
      <c r="W7" s="12">
        <v>3111</v>
      </c>
      <c r="X7" s="12">
        <v>3174</v>
      </c>
      <c r="Y7" s="12">
        <v>3610</v>
      </c>
      <c r="Z7" s="12">
        <v>4067</v>
      </c>
      <c r="AA7" s="12">
        <v>4411</v>
      </c>
      <c r="AB7" s="12">
        <v>5582</v>
      </c>
      <c r="AC7" s="12">
        <v>7003</v>
      </c>
      <c r="AD7" s="12">
        <v>8976</v>
      </c>
      <c r="AE7" s="12">
        <v>10657</v>
      </c>
      <c r="AF7" s="12">
        <v>15298</v>
      </c>
      <c r="AG7" s="12">
        <v>15854</v>
      </c>
      <c r="AH7" s="12">
        <v>16618</v>
      </c>
      <c r="AI7" s="12">
        <v>16528</v>
      </c>
      <c r="AJ7" s="12">
        <v>16997</v>
      </c>
      <c r="AK7" s="12">
        <v>18909</v>
      </c>
      <c r="AL7" s="12">
        <v>20422</v>
      </c>
      <c r="AM7" s="12">
        <v>20868</v>
      </c>
      <c r="AN7" s="12">
        <v>20098</v>
      </c>
      <c r="AO7" s="12">
        <v>20043</v>
      </c>
      <c r="AP7" s="12">
        <v>21445</v>
      </c>
      <c r="AQ7" s="12">
        <v>19045</v>
      </c>
      <c r="AR7" s="12">
        <v>17791</v>
      </c>
      <c r="AS7" s="12">
        <v>17834</v>
      </c>
      <c r="AT7" s="12">
        <v>21562</v>
      </c>
      <c r="AU7" s="12">
        <v>23259</v>
      </c>
      <c r="AV7" s="12">
        <v>24881</v>
      </c>
      <c r="AW7" s="12">
        <v>27882</v>
      </c>
      <c r="AX7" s="12">
        <v>32065</v>
      </c>
      <c r="AY7" s="12">
        <v>26357</v>
      </c>
      <c r="AZ7" s="12">
        <v>31506</v>
      </c>
      <c r="BA7" s="12">
        <v>36738</v>
      </c>
      <c r="BB7" s="12">
        <v>41193</v>
      </c>
      <c r="BC7" s="12">
        <v>42124</v>
      </c>
      <c r="BD7" s="12">
        <v>42482</v>
      </c>
      <c r="BE7" s="12">
        <v>37972</v>
      </c>
      <c r="BF7" s="12">
        <v>35683</v>
      </c>
      <c r="BG7" s="12">
        <v>37290</v>
      </c>
      <c r="BH7" s="12">
        <v>41261</v>
      </c>
      <c r="BI7" s="12">
        <v>40082</v>
      </c>
      <c r="BJ7" s="12">
        <v>11817</v>
      </c>
      <c r="BK7" s="12">
        <v>12758</v>
      </c>
      <c r="BL7" s="12">
        <v>28591</v>
      </c>
    </row>
    <row r="8" spans="1:64" x14ac:dyDescent="0.25">
      <c r="A8" s="2"/>
      <c r="B8" s="13"/>
      <c r="C8" s="13"/>
      <c r="D8" s="13"/>
      <c r="E8" s="13"/>
      <c r="F8" s="13"/>
      <c r="G8" s="13"/>
      <c r="H8" s="13"/>
      <c r="I8" s="13"/>
      <c r="J8" s="13"/>
      <c r="K8" s="13"/>
      <c r="L8" s="13"/>
      <c r="M8" s="13"/>
      <c r="N8" s="13"/>
      <c r="O8" s="13"/>
      <c r="P8" s="13"/>
      <c r="Q8" s="13"/>
      <c r="R8" s="13"/>
      <c r="S8" s="13"/>
      <c r="T8" s="13"/>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row>
    <row r="9" spans="1:64" x14ac:dyDescent="0.25">
      <c r="A9" s="17" t="s">
        <v>71</v>
      </c>
      <c r="B9" s="4" t="s">
        <v>15</v>
      </c>
      <c r="C9" s="4">
        <f>C5/B5-1</f>
        <v>3.2906764168190161E-2</v>
      </c>
      <c r="D9" s="4">
        <f t="shared" ref="D9:BL11" si="8">D5/C5-1</f>
        <v>1.5929203539823078E-2</v>
      </c>
      <c r="E9" s="4">
        <f t="shared" si="8"/>
        <v>6.2717770034843134E-2</v>
      </c>
      <c r="F9" s="4">
        <f t="shared" si="8"/>
        <v>0.18688524590163924</v>
      </c>
      <c r="G9" s="4">
        <f t="shared" si="8"/>
        <v>0.14019337016574585</v>
      </c>
      <c r="H9" s="4">
        <f t="shared" si="8"/>
        <v>0.15505754088431245</v>
      </c>
      <c r="I9" s="4">
        <f t="shared" si="8"/>
        <v>5.7682223387519604E-2</v>
      </c>
      <c r="J9" s="4">
        <f t="shared" si="8"/>
        <v>8.3787803668815108E-2</v>
      </c>
      <c r="K9" s="4">
        <f t="shared" si="8"/>
        <v>0.14043915827996334</v>
      </c>
      <c r="L9" s="4">
        <f t="shared" si="8"/>
        <v>0.15322904131568382</v>
      </c>
      <c r="M9" s="4">
        <f t="shared" si="8"/>
        <v>9.5304347826086877E-2</v>
      </c>
      <c r="N9" s="4">
        <f t="shared" si="8"/>
        <v>0.11654493489996831</v>
      </c>
      <c r="O9" s="4">
        <f t="shared" si="8"/>
        <v>0.24772468714448226</v>
      </c>
      <c r="P9" s="4">
        <f t="shared" si="8"/>
        <v>0.1707317073170731</v>
      </c>
      <c r="Q9" s="4">
        <f t="shared" si="8"/>
        <v>0.11682242990654212</v>
      </c>
      <c r="R9" s="4">
        <f t="shared" si="8"/>
        <v>0.2153068340306834</v>
      </c>
      <c r="S9" s="4">
        <f t="shared" si="8"/>
        <v>7.8181035719409042E-2</v>
      </c>
      <c r="T9" s="4">
        <f t="shared" si="8"/>
        <v>0.16897285790313998</v>
      </c>
      <c r="U9" s="4">
        <f t="shared" si="8"/>
        <v>0.20612337810152526</v>
      </c>
      <c r="V9" s="4">
        <f t="shared" si="8"/>
        <v>0.24365386430121738</v>
      </c>
      <c r="W9" s="4">
        <f t="shared" si="8"/>
        <v>0.21587373852340841</v>
      </c>
      <c r="X9" s="4">
        <f t="shared" si="8"/>
        <v>-2.8519720419370898E-2</v>
      </c>
      <c r="Y9" s="4">
        <f t="shared" si="8"/>
        <v>-6.488083766942887E-2</v>
      </c>
      <c r="Z9" s="4">
        <f t="shared" si="8"/>
        <v>0.45936662773923209</v>
      </c>
      <c r="AA9" s="4">
        <f t="shared" si="8"/>
        <v>4.372999435134628E-2</v>
      </c>
      <c r="AB9" s="4">
        <f t="shared" si="8"/>
        <v>0.17110900644928506</v>
      </c>
      <c r="AC9" s="4">
        <f t="shared" si="8"/>
        <v>0.17710940809488962</v>
      </c>
      <c r="AD9" s="4">
        <f t="shared" si="8"/>
        <v>0.25662500817902245</v>
      </c>
      <c r="AE9" s="4">
        <f t="shared" si="8"/>
        <v>0.22004686279614694</v>
      </c>
      <c r="AF9" s="4">
        <f t="shared" si="8"/>
        <v>0.24418505398830614</v>
      </c>
      <c r="AG9" s="4">
        <f t="shared" si="8"/>
        <v>0.10177514792899411</v>
      </c>
      <c r="AH9" s="4">
        <f t="shared" si="8"/>
        <v>0.11085166331979024</v>
      </c>
      <c r="AI9" s="4">
        <f t="shared" si="8"/>
        <v>4.2642937219731003E-2</v>
      </c>
      <c r="AJ9" s="4">
        <f t="shared" si="8"/>
        <v>1.3588161767670748E-2</v>
      </c>
      <c r="AK9" s="4">
        <f t="shared" si="8"/>
        <v>9.1362346513909953E-2</v>
      </c>
      <c r="AL9" s="4">
        <f t="shared" si="8"/>
        <v>9.6313666407465082E-2</v>
      </c>
      <c r="AM9" s="4">
        <f t="shared" si="8"/>
        <v>4.5028870343895022E-2</v>
      </c>
      <c r="AN9" s="4">
        <f t="shared" si="8"/>
        <v>-3.0447324326044023E-2</v>
      </c>
      <c r="AO9" s="4">
        <f t="shared" si="8"/>
        <v>1.0752217713266843E-2</v>
      </c>
      <c r="AP9" s="4">
        <f t="shared" si="8"/>
        <v>8.7883903642620664E-2</v>
      </c>
      <c r="AQ9" s="4">
        <f t="shared" si="8"/>
        <v>-0.14162364339928579</v>
      </c>
      <c r="AR9" s="4">
        <f t="shared" si="8"/>
        <v>-0.10287402943562407</v>
      </c>
      <c r="AS9" s="4">
        <f t="shared" si="8"/>
        <v>-3.3715267461537413E-2</v>
      </c>
      <c r="AT9" s="4">
        <f t="shared" si="8"/>
        <v>0.15012766867638994</v>
      </c>
      <c r="AU9" s="4">
        <f t="shared" ref="AU9:BL9" si="9">AU5/AT5-1</f>
        <v>9.2545883556309771E-2</v>
      </c>
      <c r="AV9" s="4">
        <f t="shared" si="9"/>
        <v>3.9799989361136268E-2</v>
      </c>
      <c r="AW9" s="4">
        <f t="shared" si="9"/>
        <v>0.13412662683146426</v>
      </c>
      <c r="AX9" s="4">
        <f t="shared" si="9"/>
        <v>0.11167846993549557</v>
      </c>
      <c r="AY9" s="4">
        <f t="shared" si="9"/>
        <v>-9.1159189768227011E-2</v>
      </c>
      <c r="AZ9" s="4">
        <f t="shared" si="9"/>
        <v>0.21151699690153669</v>
      </c>
      <c r="BA9" s="4">
        <f t="shared" si="9"/>
        <v>0.10917680702245747</v>
      </c>
      <c r="BB9" s="4">
        <f t="shared" si="9"/>
        <v>8.9532998431810285E-2</v>
      </c>
      <c r="BC9" s="4">
        <f t="shared" si="9"/>
        <v>8.8128026542088067E-2</v>
      </c>
      <c r="BD9" s="4">
        <f t="shared" si="9"/>
        <v>2.8299031476997527E-2</v>
      </c>
      <c r="BE9" s="4">
        <f t="shared" si="9"/>
        <v>1.2885291472487959E-2</v>
      </c>
      <c r="BF9" s="4">
        <f t="shared" si="9"/>
        <v>-3.8503139983533274E-2</v>
      </c>
      <c r="BG9" s="4">
        <f t="shared" si="9"/>
        <v>3.9401367854303704E-3</v>
      </c>
      <c r="BH9" s="4">
        <f t="shared" si="9"/>
        <v>3.1966015899385747E-2</v>
      </c>
      <c r="BI9" s="4">
        <f t="shared" si="9"/>
        <v>-2.4871429188815464E-2</v>
      </c>
      <c r="BJ9" s="4">
        <f t="shared" si="9"/>
        <v>-0.78648591752166108</v>
      </c>
      <c r="BK9" s="4">
        <f t="shared" si="9"/>
        <v>9.3796217015645666E-2</v>
      </c>
      <c r="BL9" s="4">
        <f t="shared" si="9"/>
        <v>1.7160309327260652</v>
      </c>
    </row>
    <row r="10" spans="1:64" x14ac:dyDescent="0.25">
      <c r="A10" s="17" t="s">
        <v>16</v>
      </c>
      <c r="B10" s="4" t="s">
        <v>15</v>
      </c>
      <c r="C10" s="4">
        <f t="shared" ref="C10:R11" si="10">C6/B6-1</f>
        <v>3.0467899891186034E-2</v>
      </c>
      <c r="D10" s="4">
        <f t="shared" si="10"/>
        <v>1.0559662090813049E-2</v>
      </c>
      <c r="E10" s="4">
        <f t="shared" si="10"/>
        <v>6.0606060606060552E-2</v>
      </c>
      <c r="F10" s="4">
        <f t="shared" si="10"/>
        <v>0.18916256157635458</v>
      </c>
      <c r="G10" s="4">
        <f t="shared" si="10"/>
        <v>0.14333057166528573</v>
      </c>
      <c r="H10" s="4">
        <f t="shared" si="10"/>
        <v>0.15217391304347827</v>
      </c>
      <c r="I10" s="4">
        <f t="shared" si="10"/>
        <v>3.5220125786163514E-2</v>
      </c>
      <c r="J10" s="4">
        <f t="shared" si="10"/>
        <v>7.8371810449574753E-2</v>
      </c>
      <c r="K10" s="4">
        <f t="shared" si="10"/>
        <v>0.15098591549295781</v>
      </c>
      <c r="L10" s="4">
        <f t="shared" si="10"/>
        <v>0.1409691629955947</v>
      </c>
      <c r="M10" s="4">
        <f t="shared" si="10"/>
        <v>8.7087087087087012E-2</v>
      </c>
      <c r="N10" s="4">
        <f t="shared" si="10"/>
        <v>0.11168113654301504</v>
      </c>
      <c r="O10" s="4">
        <f t="shared" si="10"/>
        <v>0.21121760738374151</v>
      </c>
      <c r="P10" s="4">
        <f t="shared" si="10"/>
        <v>0.18171160609613124</v>
      </c>
      <c r="Q10" s="4">
        <f t="shared" si="10"/>
        <v>0.16493055555555558</v>
      </c>
      <c r="R10" s="4">
        <f t="shared" si="10"/>
        <v>0.22248243559718972</v>
      </c>
      <c r="S10" s="4">
        <f t="shared" si="8"/>
        <v>7.1055381400209061E-2</v>
      </c>
      <c r="T10" s="4">
        <f t="shared" si="8"/>
        <v>0.16796747967479675</v>
      </c>
      <c r="U10" s="4">
        <f t="shared" si="8"/>
        <v>0.17513573715717667</v>
      </c>
      <c r="V10" s="4">
        <f t="shared" si="8"/>
        <v>0.25435374955573975</v>
      </c>
      <c r="W10" s="4">
        <f t="shared" si="8"/>
        <v>0.21958821307140153</v>
      </c>
      <c r="X10" s="4">
        <f t="shared" si="8"/>
        <v>-4.0269495856888438E-2</v>
      </c>
      <c r="Y10" s="4">
        <f t="shared" si="8"/>
        <v>-0.11667877027354157</v>
      </c>
      <c r="Z10" s="4">
        <f t="shared" si="8"/>
        <v>0.56910569105691056</v>
      </c>
      <c r="AA10" s="4">
        <f t="shared" si="8"/>
        <v>3.4057169470804061E-2</v>
      </c>
      <c r="AB10" s="4">
        <f t="shared" si="8"/>
        <v>0.14767481139511318</v>
      </c>
      <c r="AC10" s="4">
        <f t="shared" si="8"/>
        <v>0.15589894530291892</v>
      </c>
      <c r="AD10" s="4">
        <f t="shared" si="8"/>
        <v>0.24916182149980903</v>
      </c>
      <c r="AE10" s="4">
        <f t="shared" si="8"/>
        <v>0.23004008969219281</v>
      </c>
      <c r="AF10" s="4">
        <f t="shared" si="8"/>
        <v>0.18787460295539282</v>
      </c>
      <c r="AG10" s="4">
        <f t="shared" si="8"/>
        <v>0.12504941056107155</v>
      </c>
      <c r="AH10" s="4">
        <f t="shared" si="8"/>
        <v>0.13138369329337607</v>
      </c>
      <c r="AI10" s="4">
        <f t="shared" si="8"/>
        <v>5.723210697453518E-2</v>
      </c>
      <c r="AJ10" s="4">
        <f t="shared" si="8"/>
        <v>9.3650107991360976E-3</v>
      </c>
      <c r="AK10" s="4">
        <f t="shared" si="8"/>
        <v>8.5214920314292009E-2</v>
      </c>
      <c r="AL10" s="4">
        <f t="shared" si="8"/>
        <v>0.1011751715434972</v>
      </c>
      <c r="AM10" s="4">
        <f t="shared" si="8"/>
        <v>5.1812803506711136E-2</v>
      </c>
      <c r="AN10" s="4">
        <f t="shared" si="8"/>
        <v>-2.8613842508103393E-2</v>
      </c>
      <c r="AO10" s="4">
        <f t="shared" si="8"/>
        <v>1.4553101997897055E-2</v>
      </c>
      <c r="AP10" s="4">
        <f t="shared" si="8"/>
        <v>9.2851319044263025E-2</v>
      </c>
      <c r="AQ10" s="4">
        <f t="shared" si="8"/>
        <v>-0.14968007890543988</v>
      </c>
      <c r="AR10" s="4">
        <f t="shared" si="8"/>
        <v>-0.11336158822217268</v>
      </c>
      <c r="AS10" s="4">
        <f t="shared" si="8"/>
        <v>-4.4496997752507483E-2</v>
      </c>
      <c r="AT10" s="4">
        <f t="shared" si="8"/>
        <v>0.13168565360108131</v>
      </c>
      <c r="AU10" s="4">
        <f t="shared" si="8"/>
        <v>9.7175474244233895E-2</v>
      </c>
      <c r="AV10" s="4">
        <f t="shared" si="8"/>
        <v>2.9956457814974025E-2</v>
      </c>
      <c r="AW10" s="4">
        <f t="shared" si="8"/>
        <v>0.13874133552947643</v>
      </c>
      <c r="AX10" s="4">
        <f t="shared" si="8"/>
        <v>9.8791027325434211E-2</v>
      </c>
      <c r="AY10" s="4">
        <f t="shared" si="8"/>
        <v>-6.0608387542645303E-2</v>
      </c>
      <c r="AZ10" s="4">
        <f t="shared" si="8"/>
        <v>0.21649111334283111</v>
      </c>
      <c r="BA10" s="4">
        <f t="shared" si="8"/>
        <v>9.197200810190731E-2</v>
      </c>
      <c r="BB10" s="4">
        <f t="shared" si="8"/>
        <v>7.9285124039594201E-2</v>
      </c>
      <c r="BC10" s="4">
        <f t="shared" si="8"/>
        <v>0.1101137872333493</v>
      </c>
      <c r="BD10" s="4">
        <f t="shared" si="8"/>
        <v>3.441874798227329E-2</v>
      </c>
      <c r="BE10" s="4">
        <f t="shared" si="8"/>
        <v>4.8757651631756938E-2</v>
      </c>
      <c r="BF10" s="4">
        <f t="shared" si="8"/>
        <v>-3.2910176724808449E-2</v>
      </c>
      <c r="BG10" s="4">
        <f t="shared" si="8"/>
        <v>-6.3150827674468557E-3</v>
      </c>
      <c r="BH10" s="4">
        <f t="shared" si="8"/>
        <v>1.2407803614661317E-2</v>
      </c>
      <c r="BI10" s="4">
        <f t="shared" si="8"/>
        <v>-2.3809358294346272E-2</v>
      </c>
      <c r="BJ10" s="4">
        <f t="shared" si="8"/>
        <v>-0.8096933616281885</v>
      </c>
      <c r="BK10" s="4">
        <f t="shared" si="8"/>
        <v>0.10005987127675509</v>
      </c>
      <c r="BL10" s="4">
        <f t="shared" si="8"/>
        <v>1.9221715762977074</v>
      </c>
    </row>
    <row r="11" spans="1:64" x14ac:dyDescent="0.25">
      <c r="A11" s="17" t="s">
        <v>72</v>
      </c>
      <c r="B11" s="4" t="s">
        <v>15</v>
      </c>
      <c r="C11" s="4">
        <f t="shared" si="10"/>
        <v>4.5714285714285818E-2</v>
      </c>
      <c r="D11" s="4">
        <f t="shared" si="8"/>
        <v>4.3715846994535568E-2</v>
      </c>
      <c r="E11" s="4">
        <f t="shared" si="8"/>
        <v>7.3298429319371694E-2</v>
      </c>
      <c r="F11" s="4">
        <f t="shared" si="8"/>
        <v>0.17560975609756091</v>
      </c>
      <c r="G11" s="4">
        <f t="shared" si="8"/>
        <v>0.12448132780082988</v>
      </c>
      <c r="H11" s="4">
        <f t="shared" si="8"/>
        <v>0.16974169741697409</v>
      </c>
      <c r="I11" s="4">
        <f t="shared" si="8"/>
        <v>0.17034700315457418</v>
      </c>
      <c r="J11" s="4">
        <f t="shared" si="8"/>
        <v>0.1078167115902966</v>
      </c>
      <c r="K11" s="4">
        <f t="shared" si="8"/>
        <v>9.4890510948905105E-2</v>
      </c>
      <c r="L11" s="4">
        <f t="shared" si="8"/>
        <v>0.2088888888888889</v>
      </c>
      <c r="M11" s="4">
        <f t="shared" si="8"/>
        <v>0.13051470588235303</v>
      </c>
      <c r="N11" s="4">
        <f t="shared" si="8"/>
        <v>0.13658536585365844</v>
      </c>
      <c r="O11" s="4">
        <f t="shared" si="8"/>
        <v>0.39484978540772531</v>
      </c>
      <c r="P11" s="4">
        <f t="shared" si="8"/>
        <v>0.13230769230769224</v>
      </c>
      <c r="Q11" s="4">
        <f t="shared" si="8"/>
        <v>-5.8876811594202882E-2</v>
      </c>
      <c r="R11" s="4">
        <f t="shared" si="8"/>
        <v>0.18286814244465832</v>
      </c>
      <c r="S11" s="4">
        <f t="shared" si="8"/>
        <v>0.11147274206672098</v>
      </c>
      <c r="T11" s="4">
        <f t="shared" si="8"/>
        <v>0.17349926793557824</v>
      </c>
      <c r="U11" s="4">
        <f t="shared" si="8"/>
        <v>0.34497816593886466</v>
      </c>
      <c r="V11" s="4">
        <f t="shared" si="8"/>
        <v>0.20176252319109467</v>
      </c>
      <c r="W11" s="4">
        <f t="shared" si="8"/>
        <v>0.20069471246622927</v>
      </c>
      <c r="X11" s="4">
        <f t="shared" si="8"/>
        <v>2.0250723240115676E-2</v>
      </c>
      <c r="Y11" s="4">
        <f t="shared" si="8"/>
        <v>0.1373660995589161</v>
      </c>
      <c r="Z11" s="4">
        <f t="shared" si="8"/>
        <v>0.12659279778393362</v>
      </c>
      <c r="AA11" s="4">
        <f t="shared" si="8"/>
        <v>8.4583230882714577E-2</v>
      </c>
      <c r="AB11" s="4">
        <f t="shared" si="8"/>
        <v>0.26547268193153473</v>
      </c>
      <c r="AC11" s="4">
        <f t="shared" si="8"/>
        <v>0.25456825510569692</v>
      </c>
      <c r="AD11" s="4">
        <f t="shared" si="8"/>
        <v>0.28173639868627731</v>
      </c>
      <c r="AE11" s="4">
        <f t="shared" si="8"/>
        <v>0.18727718360071299</v>
      </c>
      <c r="AF11" s="4">
        <f t="shared" si="8"/>
        <v>0.43548841137280658</v>
      </c>
      <c r="AG11" s="4">
        <f t="shared" si="8"/>
        <v>3.63446202117923E-2</v>
      </c>
      <c r="AH11" s="4">
        <f t="shared" si="8"/>
        <v>4.8189731298095229E-2</v>
      </c>
      <c r="AI11" s="4">
        <f t="shared" si="8"/>
        <v>-5.415814177398004E-3</v>
      </c>
      <c r="AJ11" s="4">
        <f t="shared" si="8"/>
        <v>2.8376089060987431E-2</v>
      </c>
      <c r="AK11" s="4">
        <f t="shared" si="8"/>
        <v>0.11249043948932158</v>
      </c>
      <c r="AL11" s="4">
        <f t="shared" si="8"/>
        <v>8.0014807763498785E-2</v>
      </c>
      <c r="AM11" s="4">
        <f t="shared" si="8"/>
        <v>2.1839193027127557E-2</v>
      </c>
      <c r="AN11" s="4">
        <f t="shared" si="8"/>
        <v>-3.6898600728387909E-2</v>
      </c>
      <c r="AO11" s="4">
        <f t="shared" si="8"/>
        <v>-2.7365907055428851E-3</v>
      </c>
      <c r="AP11" s="4">
        <f t="shared" si="8"/>
        <v>6.994960834206454E-2</v>
      </c>
      <c r="AQ11" s="4">
        <f t="shared" si="8"/>
        <v>-0.11191419911401257</v>
      </c>
      <c r="AR11" s="4">
        <f t="shared" si="8"/>
        <v>-6.5844053557364113E-2</v>
      </c>
      <c r="AS11" s="4">
        <f t="shared" si="8"/>
        <v>2.4169523916586222E-3</v>
      </c>
      <c r="AT11" s="4">
        <f t="shared" si="8"/>
        <v>0.20903891443310529</v>
      </c>
      <c r="AU11" s="4">
        <f t="shared" si="8"/>
        <v>7.8703274278823843E-2</v>
      </c>
      <c r="AV11" s="4">
        <f t="shared" si="8"/>
        <v>6.9736446106883454E-2</v>
      </c>
      <c r="AW11" s="4">
        <f t="shared" si="8"/>
        <v>0.12061412322655851</v>
      </c>
      <c r="AX11" s="4">
        <f t="shared" si="8"/>
        <v>0.15002510580302708</v>
      </c>
      <c r="AY11" s="4">
        <f t="shared" si="8"/>
        <v>-0.17801341026040851</v>
      </c>
      <c r="AZ11" s="4">
        <f t="shared" si="8"/>
        <v>0.19535607239063624</v>
      </c>
      <c r="BA11" s="4">
        <f t="shared" si="8"/>
        <v>0.16606360693201294</v>
      </c>
      <c r="BB11" s="4">
        <f t="shared" si="8"/>
        <v>0.12126408623223917</v>
      </c>
      <c r="BC11" s="4">
        <f t="shared" si="8"/>
        <v>2.2600927342024235E-2</v>
      </c>
      <c r="BD11" s="4">
        <f t="shared" si="8"/>
        <v>8.4987180704585441E-3</v>
      </c>
      <c r="BE11" s="4">
        <f t="shared" si="8"/>
        <v>-0.10616261004660799</v>
      </c>
      <c r="BF11" s="4">
        <f t="shared" si="8"/>
        <v>-6.0281259875697879E-2</v>
      </c>
      <c r="BG11" s="4">
        <f t="shared" si="8"/>
        <v>4.5035451055124298E-2</v>
      </c>
      <c r="BH11" s="4">
        <f t="shared" si="8"/>
        <v>0.10648967551622412</v>
      </c>
      <c r="BI11" s="4">
        <f t="shared" si="8"/>
        <v>-2.8574198395579398E-2</v>
      </c>
      <c r="BJ11" s="4">
        <f t="shared" si="8"/>
        <v>-0.7051793822663539</v>
      </c>
      <c r="BK11" s="4">
        <f t="shared" si="8"/>
        <v>7.9631040027079658E-2</v>
      </c>
      <c r="BL11" s="4">
        <f t="shared" si="8"/>
        <v>1.2410252390656842</v>
      </c>
    </row>
    <row r="12" spans="1:64" x14ac:dyDescent="0.2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64" x14ac:dyDescent="0.25">
      <c r="A13" s="17" t="s">
        <v>18</v>
      </c>
      <c r="B13" s="35">
        <f>B5/B2</f>
        <v>4.2174248265227449E-2</v>
      </c>
      <c r="C13" s="35">
        <f t="shared" ref="C13:AU13" si="11">C5/C2</f>
        <v>4.2798166874976326E-2</v>
      </c>
      <c r="D13" s="35">
        <f t="shared" si="11"/>
        <v>4.1411153596421613E-2</v>
      </c>
      <c r="E13" s="35">
        <f t="shared" si="11"/>
        <v>4.1188386225523295E-2</v>
      </c>
      <c r="F13" s="35">
        <f t="shared" si="11"/>
        <v>4.3430011097447589E-2</v>
      </c>
      <c r="G13" s="35">
        <f t="shared" si="11"/>
        <v>4.6790420858721836E-2</v>
      </c>
      <c r="H13" s="35">
        <f t="shared" si="11"/>
        <v>4.8990392025895287E-2</v>
      </c>
      <c r="I13" s="35">
        <f t="shared" si="11"/>
        <v>4.8798780635327707E-2</v>
      </c>
      <c r="J13" s="35">
        <f t="shared" si="11"/>
        <v>4.7998594734646377E-2</v>
      </c>
      <c r="K13" s="35">
        <f t="shared" si="11"/>
        <v>5.065014221861032E-2</v>
      </c>
      <c r="L13" s="35">
        <f t="shared" si="11"/>
        <v>5.0759180790960451E-2</v>
      </c>
      <c r="M13" s="35">
        <f t="shared" si="11"/>
        <v>5.2767397824957686E-2</v>
      </c>
      <c r="N13" s="35">
        <f t="shared" si="11"/>
        <v>5.2304305138198802E-2</v>
      </c>
      <c r="O13" s="35">
        <f t="shared" si="11"/>
        <v>4.8080927642971436E-2</v>
      </c>
      <c r="P13" s="35">
        <f t="shared" si="11"/>
        <v>4.2482443733095114E-2</v>
      </c>
      <c r="Q13" s="35">
        <f t="shared" si="11"/>
        <v>4.3262812535354675E-2</v>
      </c>
      <c r="R13" s="35">
        <f t="shared" si="11"/>
        <v>4.8845259116006616E-2</v>
      </c>
      <c r="S13" s="35">
        <f t="shared" si="11"/>
        <v>4.9349643140885482E-2</v>
      </c>
      <c r="T13" s="35">
        <f t="shared" si="11"/>
        <v>4.9241150492075232E-2</v>
      </c>
      <c r="U13" s="35">
        <f t="shared" si="11"/>
        <v>4.7280385131909464E-2</v>
      </c>
      <c r="V13" s="35">
        <f t="shared" si="11"/>
        <v>4.8481794036066131E-2</v>
      </c>
      <c r="W13" s="35">
        <f t="shared" si="11"/>
        <v>5.4429717593190173E-2</v>
      </c>
      <c r="X13" s="35">
        <f t="shared" si="11"/>
        <v>5.6558735049194148E-2</v>
      </c>
      <c r="Y13" s="35">
        <f t="shared" si="11"/>
        <v>5.4703764665208598E-2</v>
      </c>
      <c r="Z13" s="35">
        <f t="shared" si="11"/>
        <v>7.2979862175104951E-2</v>
      </c>
      <c r="AA13" s="35">
        <f t="shared" si="11"/>
        <v>7.6704604421074477E-2</v>
      </c>
      <c r="AB13" s="35">
        <f t="shared" si="11"/>
        <v>8.3755600210300193E-2</v>
      </c>
      <c r="AC13" s="35">
        <f t="shared" si="11"/>
        <v>8.7614548727459302E-2</v>
      </c>
      <c r="AD13" s="35">
        <f t="shared" si="11"/>
        <v>8.9087531224704225E-2</v>
      </c>
      <c r="AE13" s="35">
        <f t="shared" si="11"/>
        <v>9.6225279926407017E-2</v>
      </c>
      <c r="AF13" s="35">
        <f t="shared" si="11"/>
        <v>0.10893386618538095</v>
      </c>
      <c r="AG13" s="35">
        <f t="shared" si="11"/>
        <v>0.11107422411959685</v>
      </c>
      <c r="AH13" s="35">
        <f t="shared" si="11"/>
        <v>0.11567852522848779</v>
      </c>
      <c r="AI13" s="35">
        <f t="shared" si="11"/>
        <v>0.11573694550782981</v>
      </c>
      <c r="AJ13" s="35">
        <f t="shared" si="11"/>
        <v>0.10723579247327424</v>
      </c>
      <c r="AK13" s="35">
        <f t="shared" si="11"/>
        <v>0.10360693213761051</v>
      </c>
      <c r="AL13" s="35">
        <f t="shared" si="11"/>
        <v>0.10595442471952861</v>
      </c>
      <c r="AM13" s="35">
        <f t="shared" si="11"/>
        <v>0.10090823187469032</v>
      </c>
      <c r="AN13" s="35">
        <f t="shared" si="11"/>
        <v>9.7969939153898414E-2</v>
      </c>
      <c r="AO13" s="35">
        <f t="shared" si="11"/>
        <v>9.5276981276814249E-2</v>
      </c>
      <c r="AP13" s="35">
        <f t="shared" si="11"/>
        <v>9.3485573145135267E-2</v>
      </c>
      <c r="AQ13" s="35">
        <f t="shared" si="11"/>
        <v>8.5804859325374336E-2</v>
      </c>
      <c r="AR13" s="35">
        <f t="shared" si="11"/>
        <v>7.9097297860644566E-2</v>
      </c>
      <c r="AS13" s="35">
        <f t="shared" si="11"/>
        <v>7.3306233327910725E-2</v>
      </c>
      <c r="AT13" s="35">
        <f t="shared" si="11"/>
        <v>7.4067409926391464E-2</v>
      </c>
      <c r="AU13" s="35">
        <f t="shared" si="11"/>
        <v>7.3089729413649218E-2</v>
      </c>
      <c r="AV13" s="35">
        <f t="shared" ref="AV13:BA13" si="12">AV5/AV2</f>
        <v>6.7050711319575504E-2</v>
      </c>
      <c r="AW13" s="35">
        <f t="shared" si="12"/>
        <v>6.7034683622539906E-2</v>
      </c>
      <c r="AX13" s="35">
        <f t="shared" si="12"/>
        <v>6.6910945410868311E-2</v>
      </c>
      <c r="AY13" s="35">
        <f t="shared" si="12"/>
        <v>7.031112662544764E-2</v>
      </c>
      <c r="AZ13" s="35">
        <f t="shared" si="12"/>
        <v>7.2465710989574425E-2</v>
      </c>
      <c r="BA13" s="35">
        <f t="shared" si="12"/>
        <v>7.0206834263876028E-2</v>
      </c>
      <c r="BB13" s="35">
        <f t="shared" ref="BB13:BC13" si="13">BB5/BB2</f>
        <v>7.2956364382258498E-2</v>
      </c>
      <c r="BC13" s="35">
        <f t="shared" si="13"/>
        <v>7.7132151755139489E-2</v>
      </c>
      <c r="BD13" s="35">
        <f t="shared" ref="BD13:BE13" si="14">BD5/BD2</f>
        <v>7.6679699826340639E-2</v>
      </c>
      <c r="BE13" s="35">
        <f t="shared" si="14"/>
        <v>8.1476145420553869E-2</v>
      </c>
      <c r="BF13" s="35">
        <f t="shared" ref="BF13:BG13" si="15">BF5/BF2</f>
        <v>7.9735847170505136E-2</v>
      </c>
      <c r="BG13" s="35">
        <f t="shared" si="15"/>
        <v>7.4913258683737063E-2</v>
      </c>
      <c r="BH13" s="35">
        <f t="shared" ref="BH13:BI13" si="16">BH5/BH2</f>
        <v>7.2808167831023632E-2</v>
      </c>
      <c r="BI13" s="35">
        <f t="shared" si="16"/>
        <v>7.089097961100839E-2</v>
      </c>
      <c r="BJ13" s="35">
        <f t="shared" ref="BJ13:BK13" si="17">BJ5/BJ2</f>
        <v>1.7841841319132447E-2</v>
      </c>
      <c r="BK13" s="35">
        <f t="shared" si="17"/>
        <v>1.6422110090778166E-2</v>
      </c>
      <c r="BL13" s="35">
        <f t="shared" ref="BL13" si="18">BL5/BL2</f>
        <v>3.7932319680101245E-2</v>
      </c>
    </row>
    <row r="14" spans="1:64" x14ac:dyDescent="0.25">
      <c r="A14" s="17" t="s">
        <v>19</v>
      </c>
      <c r="B14" s="35">
        <f>B5/B4</f>
        <v>0.1739268680445151</v>
      </c>
      <c r="C14" s="35">
        <f t="shared" ref="C14:AU14" si="19">C5/C4</f>
        <v>0.17950754567116758</v>
      </c>
      <c r="D14" s="35">
        <f t="shared" si="19"/>
        <v>0.16539403544157902</v>
      </c>
      <c r="E14" s="35">
        <f t="shared" si="19"/>
        <v>0.16603157321720197</v>
      </c>
      <c r="F14" s="35">
        <f t="shared" si="19"/>
        <v>0.1846938775510204</v>
      </c>
      <c r="G14" s="35">
        <f t="shared" si="19"/>
        <v>0.18710335448776066</v>
      </c>
      <c r="H14" s="35">
        <f t="shared" si="19"/>
        <v>0.19831530782029949</v>
      </c>
      <c r="I14" s="35">
        <f t="shared" si="19"/>
        <v>0.18908784100496859</v>
      </c>
      <c r="J14" s="35">
        <f t="shared" si="19"/>
        <v>0.18343542837962573</v>
      </c>
      <c r="K14" s="35">
        <f t="shared" si="19"/>
        <v>0.19467437138841168</v>
      </c>
      <c r="L14" s="35">
        <f t="shared" si="19"/>
        <v>0.20287911932820549</v>
      </c>
      <c r="M14" s="35">
        <f t="shared" si="19"/>
        <v>0.19250519623425846</v>
      </c>
      <c r="N14" s="35">
        <f t="shared" si="19"/>
        <v>0.19707415503615269</v>
      </c>
      <c r="O14" s="35">
        <f t="shared" si="19"/>
        <v>0.22120814844695441</v>
      </c>
      <c r="P14" s="35">
        <f t="shared" si="19"/>
        <v>0.22734717365322474</v>
      </c>
      <c r="Q14" s="35">
        <f t="shared" si="19"/>
        <v>0.2249676432521473</v>
      </c>
      <c r="R14" s="35">
        <f t="shared" si="19"/>
        <v>0.24922240892352793</v>
      </c>
      <c r="S14" s="35">
        <f t="shared" si="19"/>
        <v>0.23871684929331427</v>
      </c>
      <c r="T14" s="35">
        <f t="shared" si="19"/>
        <v>0.24168569306522159</v>
      </c>
      <c r="U14" s="35">
        <f t="shared" si="19"/>
        <v>0.26698075178877356</v>
      </c>
      <c r="V14" s="35">
        <f t="shared" si="19"/>
        <v>0.27696284465366511</v>
      </c>
      <c r="W14" s="35">
        <f t="shared" si="19"/>
        <v>0.27938766258674197</v>
      </c>
      <c r="X14" s="35">
        <f t="shared" si="19"/>
        <v>0.24293450272320105</v>
      </c>
      <c r="Y14" s="35">
        <f t="shared" si="19"/>
        <v>0.22636726950409752</v>
      </c>
      <c r="Z14" s="35">
        <f t="shared" si="19"/>
        <v>0.29850494604316546</v>
      </c>
      <c r="AA14" s="35">
        <f t="shared" si="19"/>
        <v>0.30309616567562025</v>
      </c>
      <c r="AB14" s="35">
        <f t="shared" si="19"/>
        <v>0.29954204108941157</v>
      </c>
      <c r="AC14" s="35">
        <f t="shared" si="19"/>
        <v>0.30980833358672627</v>
      </c>
      <c r="AD14" s="35">
        <f t="shared" si="19"/>
        <v>0.34628873321973691</v>
      </c>
      <c r="AE14" s="35">
        <f t="shared" si="19"/>
        <v>0.36873952489239653</v>
      </c>
      <c r="AF14" s="35">
        <f t="shared" si="19"/>
        <v>0.39440040045457003</v>
      </c>
      <c r="AG14" s="35">
        <f t="shared" si="19"/>
        <v>0.39108121271155483</v>
      </c>
      <c r="AH14" s="35">
        <f t="shared" si="19"/>
        <v>0.40259293318514422</v>
      </c>
      <c r="AI14" s="35">
        <f t="shared" si="19"/>
        <v>0.40018825301204819</v>
      </c>
      <c r="AJ14" s="35">
        <f t="shared" si="19"/>
        <v>0.3763267546595474</v>
      </c>
      <c r="AK14" s="35">
        <f t="shared" si="19"/>
        <v>0.37550357463854406</v>
      </c>
      <c r="AL14" s="35">
        <f t="shared" si="19"/>
        <v>0.37676469482940761</v>
      </c>
      <c r="AM14" s="35">
        <f t="shared" si="19"/>
        <v>0.36821080335979567</v>
      </c>
      <c r="AN14" s="35">
        <f t="shared" si="19"/>
        <v>0.34793612373362559</v>
      </c>
      <c r="AO14" s="35">
        <f t="shared" si="19"/>
        <v>0.34055052092738713</v>
      </c>
      <c r="AP14" s="35">
        <f t="shared" si="19"/>
        <v>0.3461900055444399</v>
      </c>
      <c r="AQ14" s="35">
        <f t="shared" si="19"/>
        <v>0.31455619835012011</v>
      </c>
      <c r="AR14" s="35">
        <f t="shared" si="19"/>
        <v>0.27581501407346704</v>
      </c>
      <c r="AS14" s="35">
        <f t="shared" si="19"/>
        <v>0.25796628640006619</v>
      </c>
      <c r="AT14" s="35">
        <f t="shared" si="19"/>
        <v>0.25456110969742518</v>
      </c>
      <c r="AU14" s="35">
        <f t="shared" si="19"/>
        <v>0.25199326552387896</v>
      </c>
      <c r="AV14" s="35">
        <f t="shared" ref="AV14:BA14" si="20">AV5/AV4</f>
        <v>0.23452624910615302</v>
      </c>
      <c r="AW14" s="35">
        <f t="shared" si="20"/>
        <v>0.22695722323688156</v>
      </c>
      <c r="AX14" s="35">
        <f t="shared" si="20"/>
        <v>0.23126889720110283</v>
      </c>
      <c r="AY14" s="35">
        <f t="shared" si="20"/>
        <v>0.21435284164751053</v>
      </c>
      <c r="AZ14" s="35">
        <f t="shared" si="20"/>
        <v>0.23310900778467497</v>
      </c>
      <c r="BA14" s="35">
        <f t="shared" si="20"/>
        <v>0.23344217539342138</v>
      </c>
      <c r="BB14" s="35">
        <f t="shared" ref="BB14:BC14" si="21">BB5/BB4</f>
        <v>0.23942829022973819</v>
      </c>
      <c r="BC14" s="35">
        <f t="shared" si="21"/>
        <v>0.24800219067489745</v>
      </c>
      <c r="BD14" s="35">
        <f t="shared" ref="BD14:BE14" si="22">BD5/BD4</f>
        <v>0.24234166522466782</v>
      </c>
      <c r="BE14" s="35">
        <f t="shared" si="22"/>
        <v>0.24152550633808034</v>
      </c>
      <c r="BF14" s="35">
        <f t="shared" ref="BF14:BG14" si="23">BF5/BF4</f>
        <v>0.2280660326180608</v>
      </c>
      <c r="BG14" s="35">
        <f t="shared" si="23"/>
        <v>0.21418933602714832</v>
      </c>
      <c r="BH14" s="35">
        <f t="shared" ref="BH14:BI14" si="24">BH5/BH4</f>
        <v>0.21386657485595847</v>
      </c>
      <c r="BI14" s="35">
        <f t="shared" si="24"/>
        <v>0.20255011069630388</v>
      </c>
      <c r="BJ14" s="35">
        <f t="shared" ref="BJ14:BK14" si="25">BJ5/BJ4</f>
        <v>5.3065141485014372E-2</v>
      </c>
      <c r="BK14" s="35">
        <f t="shared" si="25"/>
        <v>5.2619819432985125E-2</v>
      </c>
      <c r="BL14" s="35">
        <f t="shared" ref="BL14" si="26">BL5/BL4</f>
        <v>0.12330996305989037</v>
      </c>
    </row>
    <row r="15" spans="1:64" s="2" customFormat="1" x14ac:dyDescent="0.25">
      <c r="A15" s="1" t="s">
        <v>73</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s="2" customFormat="1" ht="13.8" thickBot="1" x14ac:dyDescent="0.3">
      <c r="A16" s="90" t="s">
        <v>20</v>
      </c>
      <c r="B16" s="5">
        <v>1960</v>
      </c>
      <c r="C16" s="5">
        <v>1961</v>
      </c>
      <c r="D16" s="5">
        <v>1962</v>
      </c>
      <c r="E16" s="5">
        <v>1963</v>
      </c>
      <c r="F16" s="5">
        <v>1964</v>
      </c>
      <c r="G16" s="5">
        <v>1965</v>
      </c>
      <c r="H16" s="5">
        <v>1966</v>
      </c>
      <c r="I16" s="5">
        <v>1967</v>
      </c>
      <c r="J16" s="5">
        <v>1968</v>
      </c>
      <c r="K16" s="5">
        <v>1969</v>
      </c>
      <c r="L16" s="5">
        <v>1970</v>
      </c>
      <c r="M16" s="5">
        <v>1971</v>
      </c>
      <c r="N16" s="5">
        <v>1972</v>
      </c>
      <c r="O16" s="5">
        <v>1973</v>
      </c>
      <c r="P16" s="5">
        <v>1974</v>
      </c>
      <c r="Q16" s="5">
        <v>1975</v>
      </c>
      <c r="R16" s="5">
        <v>1976</v>
      </c>
      <c r="S16" s="5">
        <v>1977</v>
      </c>
      <c r="T16" s="5">
        <v>1978</v>
      </c>
      <c r="U16" s="5">
        <v>1979</v>
      </c>
      <c r="V16" s="5">
        <v>1980</v>
      </c>
      <c r="W16" s="5">
        <v>1981</v>
      </c>
      <c r="X16" s="5">
        <v>1982</v>
      </c>
      <c r="Y16" s="5">
        <v>1983</v>
      </c>
      <c r="Z16" s="5">
        <v>1984</v>
      </c>
      <c r="AA16" s="5">
        <v>1985</v>
      </c>
      <c r="AB16" s="5">
        <v>1986</v>
      </c>
      <c r="AC16" s="5">
        <v>1987</v>
      </c>
      <c r="AD16" s="5">
        <v>1988</v>
      </c>
      <c r="AE16" s="5">
        <v>1989</v>
      </c>
      <c r="AF16" s="5">
        <v>1990</v>
      </c>
      <c r="AG16" s="5">
        <v>1991</v>
      </c>
      <c r="AH16" s="5">
        <v>1992</v>
      </c>
      <c r="AI16" s="5">
        <v>1993</v>
      </c>
      <c r="AJ16" s="5">
        <v>1994</v>
      </c>
      <c r="AK16" s="5">
        <v>1995</v>
      </c>
      <c r="AL16" s="5">
        <v>1996</v>
      </c>
      <c r="AM16" s="5">
        <v>1997</v>
      </c>
      <c r="AN16" s="5">
        <v>1998</v>
      </c>
      <c r="AO16" s="5">
        <v>1999</v>
      </c>
      <c r="AP16" s="5">
        <v>2000</v>
      </c>
      <c r="AQ16" s="5">
        <v>2001</v>
      </c>
      <c r="AR16" s="5">
        <v>2002</v>
      </c>
      <c r="AS16" s="5">
        <v>2003</v>
      </c>
      <c r="AT16" s="5">
        <v>2004</v>
      </c>
      <c r="AU16" s="5">
        <v>2005</v>
      </c>
      <c r="AV16" s="5">
        <v>2006</v>
      </c>
      <c r="AW16" s="5">
        <v>2007</v>
      </c>
      <c r="AX16" s="5">
        <v>2008</v>
      </c>
      <c r="AY16" s="5">
        <v>2009</v>
      </c>
      <c r="AZ16" s="5">
        <v>2010</v>
      </c>
      <c r="BA16" s="5">
        <v>2011</v>
      </c>
      <c r="BB16" s="5">
        <v>2012</v>
      </c>
      <c r="BC16" s="5">
        <v>2013</v>
      </c>
      <c r="BD16" s="5">
        <v>2014</v>
      </c>
      <c r="BE16" s="5">
        <v>2015</v>
      </c>
      <c r="BF16" s="5">
        <v>2016</v>
      </c>
      <c r="BG16" s="5">
        <v>2017</v>
      </c>
      <c r="BH16" s="5">
        <v>2018</v>
      </c>
      <c r="BI16" s="5">
        <v>2019</v>
      </c>
      <c r="BJ16" s="5">
        <v>2020</v>
      </c>
      <c r="BK16" s="5">
        <v>2021</v>
      </c>
      <c r="BL16" s="5">
        <v>2022</v>
      </c>
    </row>
    <row r="17" spans="1:64" customFormat="1" ht="13.8" thickTop="1" x14ac:dyDescent="0.25">
      <c r="A17" t="s">
        <v>74</v>
      </c>
      <c r="B17" s="12">
        <v>22432</v>
      </c>
      <c r="C17" s="12">
        <v>22208</v>
      </c>
      <c r="D17" s="12">
        <v>24352</v>
      </c>
      <c r="E17" s="12">
        <v>25410</v>
      </c>
      <c r="F17" s="12">
        <v>27319</v>
      </c>
      <c r="G17" s="12">
        <v>30621</v>
      </c>
      <c r="H17" s="12">
        <v>35987</v>
      </c>
      <c r="I17" s="12">
        <v>38729</v>
      </c>
      <c r="J17" s="12">
        <v>45293</v>
      </c>
      <c r="K17" s="12">
        <v>49129</v>
      </c>
      <c r="L17" s="12">
        <v>54386</v>
      </c>
      <c r="M17" s="12">
        <v>60979</v>
      </c>
      <c r="N17" s="12">
        <v>72665</v>
      </c>
      <c r="O17" s="12">
        <v>89342</v>
      </c>
      <c r="P17" s="12">
        <v>125190</v>
      </c>
      <c r="Q17" s="12">
        <v>120181</v>
      </c>
      <c r="R17" s="12">
        <v>148798</v>
      </c>
      <c r="S17" s="12">
        <v>179547</v>
      </c>
      <c r="T17" s="12">
        <v>208191</v>
      </c>
      <c r="U17" s="12">
        <v>248696</v>
      </c>
      <c r="V17" s="12">
        <v>291241</v>
      </c>
      <c r="W17" s="12">
        <v>310570</v>
      </c>
      <c r="X17" s="12">
        <v>299391</v>
      </c>
      <c r="Y17" s="12">
        <v>323874</v>
      </c>
      <c r="Z17" s="12">
        <v>400166</v>
      </c>
      <c r="AA17" s="12">
        <v>410950</v>
      </c>
      <c r="AB17" s="12">
        <v>448572</v>
      </c>
      <c r="AC17" s="12">
        <v>500552</v>
      </c>
      <c r="AD17" s="12">
        <v>545715</v>
      </c>
      <c r="AE17" s="12">
        <v>580144</v>
      </c>
      <c r="AF17" s="12">
        <v>616097</v>
      </c>
      <c r="AG17" s="12">
        <v>609479</v>
      </c>
      <c r="AH17" s="12">
        <v>656094</v>
      </c>
      <c r="AI17" s="12">
        <v>713174</v>
      </c>
      <c r="AJ17" s="12">
        <v>801747</v>
      </c>
      <c r="AK17" s="12">
        <v>890771</v>
      </c>
      <c r="AL17" s="12">
        <v>955667</v>
      </c>
      <c r="AM17" s="12">
        <v>1042726</v>
      </c>
      <c r="AN17" s="12">
        <v>1099314</v>
      </c>
      <c r="AO17" s="6">
        <f>SUM(AO18:AO19)</f>
        <v>1228485</v>
      </c>
      <c r="AP17" s="6">
        <f t="shared" ref="AP17:AX17" si="27">SUM(AP18:AP19)</f>
        <v>1447837</v>
      </c>
      <c r="AQ17" s="6">
        <f t="shared" si="27"/>
        <v>1367166</v>
      </c>
      <c r="AR17" s="6">
        <f t="shared" si="27"/>
        <v>1397660</v>
      </c>
      <c r="AS17" s="6">
        <f t="shared" si="27"/>
        <v>1514308</v>
      </c>
      <c r="AT17" s="6">
        <f t="shared" si="27"/>
        <v>1771432</v>
      </c>
      <c r="AU17" s="6">
        <f t="shared" si="27"/>
        <v>2000268</v>
      </c>
      <c r="AV17" s="6">
        <f t="shared" si="27"/>
        <v>2219359</v>
      </c>
      <c r="AW17" s="6">
        <f t="shared" si="27"/>
        <v>2358922</v>
      </c>
      <c r="AX17" s="6">
        <f t="shared" si="27"/>
        <v>2550339</v>
      </c>
      <c r="AY17" s="6">
        <f>'New Presentation'!L24</f>
        <v>1987563</v>
      </c>
      <c r="AZ17" s="6">
        <f>'New Presentation'!M24</f>
        <v>2375407</v>
      </c>
      <c r="BA17" s="6">
        <f>'New Presentation'!N24</f>
        <v>2698074</v>
      </c>
      <c r="BB17" s="6">
        <f>'New Presentation'!O24</f>
        <v>2773359</v>
      </c>
      <c r="BC17" s="6">
        <f>'New Presentation'!P24</f>
        <v>2759982</v>
      </c>
      <c r="BD17" s="6">
        <f>'New Presentation'!Q24</f>
        <v>2876566</v>
      </c>
      <c r="BE17" s="6">
        <f>'New Presentation'!R24</f>
        <v>2771554</v>
      </c>
      <c r="BF17" s="6">
        <f>'New Presentation'!S24</f>
        <v>2720282</v>
      </c>
      <c r="BG17" s="6">
        <f>'New Presentation'!T24</f>
        <v>2911415</v>
      </c>
      <c r="BH17" s="6">
        <f>'New Presentation'!U24</f>
        <v>3121057</v>
      </c>
      <c r="BI17" s="6">
        <f>'New Presentation'!V24</f>
        <v>3105670</v>
      </c>
      <c r="BJ17" s="6">
        <f>'New Presentation'!W24</f>
        <v>2813028</v>
      </c>
      <c r="BK17" s="6">
        <f>'New Presentation'!X24</f>
        <v>3408600</v>
      </c>
      <c r="BL17" s="6">
        <f>'New Presentation'!Y24</f>
        <v>3969643</v>
      </c>
    </row>
    <row r="18" spans="1:64" customFormat="1" x14ac:dyDescent="0.25">
      <c r="A18" t="s">
        <v>66</v>
      </c>
      <c r="B18" s="6">
        <v>14758</v>
      </c>
      <c r="C18" s="6">
        <v>14537</v>
      </c>
      <c r="D18" s="6">
        <v>16260</v>
      </c>
      <c r="E18" s="6">
        <v>17048</v>
      </c>
      <c r="F18" s="6">
        <v>18700</v>
      </c>
      <c r="G18" s="6">
        <v>21510</v>
      </c>
      <c r="H18" s="6">
        <v>25493</v>
      </c>
      <c r="I18" s="6">
        <v>26866</v>
      </c>
      <c r="J18" s="6">
        <v>32991</v>
      </c>
      <c r="K18" s="6">
        <v>35807</v>
      </c>
      <c r="L18" s="6">
        <v>39866</v>
      </c>
      <c r="M18" s="6">
        <v>45579</v>
      </c>
      <c r="N18" s="6">
        <v>55797</v>
      </c>
      <c r="O18" s="6">
        <v>70499</v>
      </c>
      <c r="P18" s="6">
        <v>103811</v>
      </c>
      <c r="Q18" s="6">
        <v>98185</v>
      </c>
      <c r="R18" s="6">
        <v>124228</v>
      </c>
      <c r="S18" s="6">
        <v>151907</v>
      </c>
      <c r="T18" s="6">
        <v>176002</v>
      </c>
      <c r="U18" s="6">
        <v>212007</v>
      </c>
      <c r="V18" s="6">
        <v>249750</v>
      </c>
      <c r="W18" s="6">
        <v>265067</v>
      </c>
      <c r="X18" s="6">
        <v>247642</v>
      </c>
      <c r="Y18" s="6">
        <v>268901</v>
      </c>
      <c r="Z18" s="6">
        <v>332418</v>
      </c>
      <c r="AA18" s="6">
        <v>338088</v>
      </c>
      <c r="AB18" s="6">
        <v>368425</v>
      </c>
      <c r="AC18" s="6">
        <v>409765</v>
      </c>
      <c r="AD18" s="6">
        <v>447189</v>
      </c>
      <c r="AE18" s="6">
        <v>477665</v>
      </c>
      <c r="AF18" s="6">
        <v>498438</v>
      </c>
      <c r="AG18" s="6">
        <v>491020</v>
      </c>
      <c r="AH18" s="6">
        <v>536528</v>
      </c>
      <c r="AI18" s="6">
        <v>589394</v>
      </c>
      <c r="AJ18" s="6">
        <v>668690</v>
      </c>
      <c r="AK18" s="6">
        <v>749374</v>
      </c>
      <c r="AL18" s="6">
        <v>803113</v>
      </c>
      <c r="AM18" s="6">
        <v>876794</v>
      </c>
      <c r="AN18" s="6">
        <v>918637</v>
      </c>
      <c r="AO18" s="6">
        <v>1035592</v>
      </c>
      <c r="AP18" s="6">
        <v>1231722</v>
      </c>
      <c r="AQ18" s="6">
        <v>1153701</v>
      </c>
      <c r="AR18" s="6">
        <v>1173281</v>
      </c>
      <c r="AS18" s="6">
        <v>1272089</v>
      </c>
      <c r="AT18" s="6">
        <v>1488349</v>
      </c>
      <c r="AU18" s="6">
        <v>1695820</v>
      </c>
      <c r="AV18" s="6">
        <v>1878194</v>
      </c>
      <c r="AW18" s="6">
        <v>1986347</v>
      </c>
      <c r="AX18" s="6">
        <v>2141287</v>
      </c>
      <c r="AY18" s="6">
        <f>'New Presentation'!L25</f>
        <v>1580025</v>
      </c>
      <c r="AZ18" s="6">
        <f>'New Presentation'!M25</f>
        <v>1938950</v>
      </c>
      <c r="BA18" s="6">
        <f>'New Presentation'!N25</f>
        <v>2239886</v>
      </c>
      <c r="BB18" s="6">
        <f>'New Presentation'!O25</f>
        <v>2303749</v>
      </c>
      <c r="BC18" s="6">
        <f>'New Presentation'!P25</f>
        <v>2294247</v>
      </c>
      <c r="BD18" s="6">
        <f>'New Presentation'!Q25</f>
        <v>2385480</v>
      </c>
      <c r="BE18" s="6">
        <f>'New Presentation'!R25</f>
        <v>2273249</v>
      </c>
      <c r="BF18" s="6">
        <f>'New Presentation'!S25</f>
        <v>2207195</v>
      </c>
      <c r="BG18" s="6">
        <f>'New Presentation'!T25</f>
        <v>2356345</v>
      </c>
      <c r="BH18" s="6">
        <f>'New Presentation'!U25</f>
        <v>2555662</v>
      </c>
      <c r="BI18" s="6">
        <f>'New Presentation'!V25</f>
        <v>2512358</v>
      </c>
      <c r="BJ18" s="6">
        <f>'New Presentation'!W25</f>
        <v>2346727</v>
      </c>
      <c r="BK18" s="6">
        <f>'New Presentation'!X25</f>
        <v>2849395</v>
      </c>
      <c r="BL18" s="6">
        <f>'New Presentation'!Y25</f>
        <v>3272935</v>
      </c>
    </row>
    <row r="19" spans="1:64" customFormat="1" x14ac:dyDescent="0.25">
      <c r="A19" t="s">
        <v>67</v>
      </c>
      <c r="B19" s="6">
        <v>7674</v>
      </c>
      <c r="C19" s="6">
        <v>7671</v>
      </c>
      <c r="D19" s="6">
        <v>8092</v>
      </c>
      <c r="E19" s="6">
        <v>8362</v>
      </c>
      <c r="F19" s="6">
        <v>8619</v>
      </c>
      <c r="G19" s="6">
        <v>9111</v>
      </c>
      <c r="H19" s="6">
        <v>10494</v>
      </c>
      <c r="I19" s="6">
        <v>11863</v>
      </c>
      <c r="J19" s="6">
        <v>12302</v>
      </c>
      <c r="K19" s="6">
        <v>13322</v>
      </c>
      <c r="L19" s="6">
        <v>14520</v>
      </c>
      <c r="M19" s="6">
        <v>15400</v>
      </c>
      <c r="N19" s="6">
        <v>16868</v>
      </c>
      <c r="O19" s="6">
        <v>18843</v>
      </c>
      <c r="P19" s="6">
        <v>21379</v>
      </c>
      <c r="Q19" s="6">
        <v>21996</v>
      </c>
      <c r="R19" s="6">
        <v>24570</v>
      </c>
      <c r="S19" s="6">
        <v>27640</v>
      </c>
      <c r="T19" s="6">
        <v>32189</v>
      </c>
      <c r="U19" s="6">
        <v>36689</v>
      </c>
      <c r="V19" s="6">
        <v>41491</v>
      </c>
      <c r="W19" s="6">
        <v>45503</v>
      </c>
      <c r="X19" s="6">
        <v>51749</v>
      </c>
      <c r="Y19" s="6">
        <v>54973</v>
      </c>
      <c r="Z19" s="6">
        <v>67748</v>
      </c>
      <c r="AA19" s="6">
        <v>72862</v>
      </c>
      <c r="AB19" s="6">
        <v>80147</v>
      </c>
      <c r="AC19" s="6">
        <v>90787</v>
      </c>
      <c r="AD19" s="6">
        <v>98526</v>
      </c>
      <c r="AE19" s="6">
        <v>102479</v>
      </c>
      <c r="AF19" s="6">
        <v>117659</v>
      </c>
      <c r="AG19" s="6">
        <v>118459</v>
      </c>
      <c r="AH19" s="6">
        <v>119566</v>
      </c>
      <c r="AI19" s="6">
        <v>123780</v>
      </c>
      <c r="AJ19" s="6">
        <v>133057</v>
      </c>
      <c r="AK19" s="6">
        <v>141397</v>
      </c>
      <c r="AL19" s="6">
        <v>152554</v>
      </c>
      <c r="AM19" s="6">
        <v>165932</v>
      </c>
      <c r="AN19" s="6">
        <v>180677</v>
      </c>
      <c r="AO19" s="6">
        <v>192893</v>
      </c>
      <c r="AP19" s="6">
        <v>216115</v>
      </c>
      <c r="AQ19" s="6">
        <v>213465</v>
      </c>
      <c r="AR19" s="6">
        <v>224379</v>
      </c>
      <c r="AS19" s="6">
        <v>242219</v>
      </c>
      <c r="AT19" s="6">
        <v>283083</v>
      </c>
      <c r="AU19" s="6">
        <v>304448</v>
      </c>
      <c r="AV19" s="6">
        <v>341165</v>
      </c>
      <c r="AW19" s="6">
        <v>372575</v>
      </c>
      <c r="AX19" s="6">
        <v>409052</v>
      </c>
      <c r="AY19" s="6">
        <f>'New Presentation'!L26</f>
        <v>407538</v>
      </c>
      <c r="AZ19" s="6">
        <f>'New Presentation'!M26</f>
        <v>436456</v>
      </c>
      <c r="BA19" s="6">
        <f>'New Presentation'!N26</f>
        <v>458188</v>
      </c>
      <c r="BB19" s="6">
        <f>'New Presentation'!O26</f>
        <v>469610</v>
      </c>
      <c r="BC19" s="6">
        <f>'New Presentation'!P26</f>
        <v>465736</v>
      </c>
      <c r="BD19" s="6">
        <f>'New Presentation'!Q26</f>
        <v>491086</v>
      </c>
      <c r="BE19" s="6">
        <f>'New Presentation'!R26</f>
        <v>498305</v>
      </c>
      <c r="BF19" s="6">
        <f>'New Presentation'!S26</f>
        <v>513088</v>
      </c>
      <c r="BG19" s="6">
        <f>'New Presentation'!T26</f>
        <v>555070</v>
      </c>
      <c r="BH19" s="6">
        <f>'New Presentation'!U26</f>
        <v>565395</v>
      </c>
      <c r="BI19" s="6">
        <f>'New Presentation'!V26</f>
        <v>593313</v>
      </c>
      <c r="BJ19" s="6">
        <f>'New Presentation'!W26</f>
        <v>466301</v>
      </c>
      <c r="BK19" s="6">
        <f>'New Presentation'!X26</f>
        <v>559205</v>
      </c>
      <c r="BL19" s="6">
        <f>'New Presentation'!Y26</f>
        <v>696707</v>
      </c>
    </row>
    <row r="20" spans="1:64" s="2" customFormat="1" x14ac:dyDescent="0.25">
      <c r="A20" s="7" t="s">
        <v>68</v>
      </c>
      <c r="B20" s="11">
        <f>B21+B22</f>
        <v>2263</v>
      </c>
      <c r="C20" s="11">
        <f t="shared" ref="C20:AX20" si="28">C21+C22</f>
        <v>2291</v>
      </c>
      <c r="D20" s="11">
        <f t="shared" si="28"/>
        <v>2506</v>
      </c>
      <c r="E20" s="11">
        <f t="shared" si="28"/>
        <v>2726</v>
      </c>
      <c r="F20" s="11">
        <f t="shared" si="28"/>
        <v>2853</v>
      </c>
      <c r="G20" s="11">
        <f t="shared" si="28"/>
        <v>3155</v>
      </c>
      <c r="H20" s="11">
        <f t="shared" si="28"/>
        <v>3410</v>
      </c>
      <c r="I20" s="11">
        <f t="shared" si="28"/>
        <v>4036</v>
      </c>
      <c r="J20" s="11">
        <f t="shared" si="28"/>
        <v>3915</v>
      </c>
      <c r="K20" s="11">
        <f t="shared" si="28"/>
        <v>4453</v>
      </c>
      <c r="L20" s="11">
        <f t="shared" si="28"/>
        <v>5195</v>
      </c>
      <c r="M20" s="11">
        <f t="shared" si="28"/>
        <v>5663</v>
      </c>
      <c r="N20" s="11">
        <f t="shared" si="28"/>
        <v>6638</v>
      </c>
      <c r="O20" s="11">
        <f t="shared" si="28"/>
        <v>7316</v>
      </c>
      <c r="P20" s="11">
        <f t="shared" si="28"/>
        <v>8075</v>
      </c>
      <c r="Q20" s="11">
        <f t="shared" si="28"/>
        <v>8680</v>
      </c>
      <c r="R20" s="11">
        <f t="shared" si="28"/>
        <v>9424</v>
      </c>
      <c r="S20" s="11">
        <f t="shared" si="28"/>
        <v>10199</v>
      </c>
      <c r="T20" s="11">
        <f t="shared" si="28"/>
        <v>11371</v>
      </c>
      <c r="U20" s="11">
        <f t="shared" si="28"/>
        <v>12597</v>
      </c>
      <c r="V20" s="11">
        <f t="shared" si="28"/>
        <v>14004</v>
      </c>
      <c r="W20" s="11">
        <f t="shared" si="28"/>
        <v>15966</v>
      </c>
      <c r="X20" s="11">
        <f t="shared" si="28"/>
        <v>17166</v>
      </c>
      <c r="Y20" s="11">
        <f t="shared" si="28"/>
        <v>19152</v>
      </c>
      <c r="Z20" s="11">
        <f t="shared" si="28"/>
        <v>28648</v>
      </c>
      <c r="AA20" s="11">
        <f t="shared" si="28"/>
        <v>31002</v>
      </c>
      <c r="AB20" s="11">
        <f t="shared" si="28"/>
        <v>32418</v>
      </c>
      <c r="AC20" s="11">
        <f t="shared" si="28"/>
        <v>36593</v>
      </c>
      <c r="AD20" s="11">
        <f t="shared" si="28"/>
        <v>39843</v>
      </c>
      <c r="AE20" s="11">
        <f t="shared" si="28"/>
        <v>41665</v>
      </c>
      <c r="AF20" s="11">
        <f t="shared" si="28"/>
        <v>47880</v>
      </c>
      <c r="AG20" s="11">
        <f t="shared" si="28"/>
        <v>45335</v>
      </c>
      <c r="AH20" s="11">
        <f t="shared" si="28"/>
        <v>49155</v>
      </c>
      <c r="AI20" s="11">
        <f t="shared" si="28"/>
        <v>52123</v>
      </c>
      <c r="AJ20" s="11">
        <f t="shared" si="28"/>
        <v>56844</v>
      </c>
      <c r="AK20" s="11">
        <f t="shared" si="28"/>
        <v>59579</v>
      </c>
      <c r="AL20" s="11">
        <f t="shared" si="28"/>
        <v>63887</v>
      </c>
      <c r="AM20" s="11">
        <f t="shared" si="28"/>
        <v>70189</v>
      </c>
      <c r="AN20" s="11">
        <f t="shared" si="28"/>
        <v>76454</v>
      </c>
      <c r="AO20" s="11">
        <f t="shared" si="28"/>
        <v>74719</v>
      </c>
      <c r="AP20" s="11">
        <f t="shared" si="28"/>
        <v>82768</v>
      </c>
      <c r="AQ20" s="11">
        <f t="shared" si="28"/>
        <v>79299</v>
      </c>
      <c r="AR20" s="11">
        <f t="shared" si="28"/>
        <v>76325</v>
      </c>
      <c r="AS20" s="11">
        <f t="shared" si="28"/>
        <v>78206</v>
      </c>
      <c r="AT20" s="11">
        <f t="shared" si="28"/>
        <v>89321</v>
      </c>
      <c r="AU20" s="11">
        <f t="shared" si="28"/>
        <v>94174</v>
      </c>
      <c r="AV20" s="11">
        <f t="shared" si="28"/>
        <v>100249</v>
      </c>
      <c r="AW20" s="11">
        <f t="shared" si="28"/>
        <v>107160</v>
      </c>
      <c r="AX20" s="11">
        <f t="shared" si="28"/>
        <v>112790</v>
      </c>
      <c r="AY20" s="11">
        <f t="shared" ref="AY20:BD20" si="29">AY21+AY22</f>
        <v>108207</v>
      </c>
      <c r="AZ20" s="11">
        <f t="shared" si="29"/>
        <v>116445</v>
      </c>
      <c r="BA20" s="11">
        <f t="shared" si="29"/>
        <v>122630</v>
      </c>
      <c r="BB20" s="11">
        <f t="shared" si="29"/>
        <v>129420</v>
      </c>
      <c r="BC20" s="11">
        <f t="shared" si="29"/>
        <v>123022</v>
      </c>
      <c r="BD20" s="11">
        <f t="shared" si="29"/>
        <v>130340</v>
      </c>
      <c r="BE20" s="11">
        <f t="shared" ref="BE20:BF20" si="30">BE21+BE22</f>
        <v>134024</v>
      </c>
      <c r="BF20" s="11">
        <f t="shared" si="30"/>
        <v>136054</v>
      </c>
      <c r="BG20" s="11">
        <f t="shared" ref="BG20:BH20" si="31">BG21+BG22</f>
        <v>152066</v>
      </c>
      <c r="BH20" s="11">
        <f t="shared" si="31"/>
        <v>163057</v>
      </c>
      <c r="BI20" s="11">
        <f t="shared" ref="BI20:BJ20" si="32">BI21+BI22</f>
        <v>171670</v>
      </c>
      <c r="BJ20" s="11">
        <f t="shared" si="32"/>
        <v>41006</v>
      </c>
      <c r="BK20" s="11">
        <f t="shared" ref="BK20:BL20" si="33">BK21+BK22</f>
        <v>68940</v>
      </c>
      <c r="BL20" s="11">
        <f t="shared" si="33"/>
        <v>153982</v>
      </c>
    </row>
    <row r="21" spans="1:64" customFormat="1" x14ac:dyDescent="0.25">
      <c r="A21" s="91" t="s">
        <v>69</v>
      </c>
      <c r="B21" s="12">
        <v>1750</v>
      </c>
      <c r="C21" s="12">
        <v>1785</v>
      </c>
      <c r="D21" s="12">
        <v>1939</v>
      </c>
      <c r="E21" s="12">
        <v>2114</v>
      </c>
      <c r="F21" s="12">
        <v>2211</v>
      </c>
      <c r="G21" s="12">
        <v>2438</v>
      </c>
      <c r="H21" s="12">
        <v>2657</v>
      </c>
      <c r="I21" s="12">
        <v>3207</v>
      </c>
      <c r="J21" s="12">
        <v>3030</v>
      </c>
      <c r="K21" s="12">
        <v>3373</v>
      </c>
      <c r="L21" s="12">
        <v>3980</v>
      </c>
      <c r="M21" s="12">
        <v>4373</v>
      </c>
      <c r="N21" s="12">
        <v>5042</v>
      </c>
      <c r="O21" s="12">
        <v>5526</v>
      </c>
      <c r="P21" s="12">
        <v>5980</v>
      </c>
      <c r="Q21" s="12">
        <v>6417</v>
      </c>
      <c r="R21" s="12">
        <v>6856</v>
      </c>
      <c r="S21" s="12">
        <v>7451</v>
      </c>
      <c r="T21" s="12">
        <v>8475</v>
      </c>
      <c r="U21" s="12">
        <v>9413</v>
      </c>
      <c r="V21" s="12">
        <v>10397</v>
      </c>
      <c r="W21" s="12">
        <v>11479</v>
      </c>
      <c r="X21" s="12">
        <v>12394</v>
      </c>
      <c r="Y21" s="12">
        <v>13149</v>
      </c>
      <c r="Z21" s="12">
        <v>22913</v>
      </c>
      <c r="AA21" s="12">
        <v>24558</v>
      </c>
      <c r="AB21" s="12">
        <v>25913</v>
      </c>
      <c r="AC21" s="12">
        <v>29310</v>
      </c>
      <c r="AD21" s="12">
        <v>32114</v>
      </c>
      <c r="AE21" s="12">
        <v>33416</v>
      </c>
      <c r="AF21" s="12">
        <v>37349</v>
      </c>
      <c r="AG21" s="12">
        <v>35322</v>
      </c>
      <c r="AH21" s="12">
        <v>38552</v>
      </c>
      <c r="AI21" s="12">
        <v>40713</v>
      </c>
      <c r="AJ21" s="12">
        <v>43782</v>
      </c>
      <c r="AK21" s="12">
        <v>44916</v>
      </c>
      <c r="AL21" s="12">
        <v>48078</v>
      </c>
      <c r="AM21" s="12">
        <v>52051</v>
      </c>
      <c r="AN21" s="12">
        <v>56483</v>
      </c>
      <c r="AO21" s="12">
        <v>56323</v>
      </c>
      <c r="AP21" s="12">
        <v>61452</v>
      </c>
      <c r="AQ21" s="12">
        <v>57639</v>
      </c>
      <c r="AR21" s="12">
        <v>55980</v>
      </c>
      <c r="AS21" s="12">
        <v>57742</v>
      </c>
      <c r="AT21" s="12">
        <v>66311</v>
      </c>
      <c r="AU21" s="12">
        <v>69591</v>
      </c>
      <c r="AV21" s="12">
        <v>73220</v>
      </c>
      <c r="AW21" s="12">
        <v>76836</v>
      </c>
      <c r="AX21" s="12">
        <v>77974</v>
      </c>
      <c r="AY21" s="12">
        <v>75593</v>
      </c>
      <c r="AZ21" s="12">
        <v>77778</v>
      </c>
      <c r="BA21" s="12">
        <v>78646</v>
      </c>
      <c r="BB21" s="12">
        <v>81593</v>
      </c>
      <c r="BC21" s="12">
        <v>81817</v>
      </c>
      <c r="BD21" s="12">
        <v>86360</v>
      </c>
      <c r="BE21" s="12">
        <v>92021</v>
      </c>
      <c r="BF21" s="12">
        <v>97570</v>
      </c>
      <c r="BG21" s="12">
        <v>105112</v>
      </c>
      <c r="BH21" s="12">
        <v>112379</v>
      </c>
      <c r="BI21" s="12">
        <v>118875</v>
      </c>
      <c r="BJ21" s="12">
        <v>27635</v>
      </c>
      <c r="BK21" s="12">
        <v>51093</v>
      </c>
      <c r="BL21" s="12">
        <v>107353</v>
      </c>
    </row>
    <row r="22" spans="1:64" customFormat="1" x14ac:dyDescent="0.25">
      <c r="A22" s="91" t="s">
        <v>70</v>
      </c>
      <c r="B22" s="12">
        <v>513</v>
      </c>
      <c r="C22" s="12">
        <v>506</v>
      </c>
      <c r="D22" s="12">
        <v>567</v>
      </c>
      <c r="E22" s="12">
        <v>612</v>
      </c>
      <c r="F22" s="12">
        <v>642</v>
      </c>
      <c r="G22" s="12">
        <v>717</v>
      </c>
      <c r="H22" s="12">
        <v>753</v>
      </c>
      <c r="I22" s="12">
        <v>829</v>
      </c>
      <c r="J22" s="12">
        <v>885</v>
      </c>
      <c r="K22" s="12">
        <v>1080</v>
      </c>
      <c r="L22" s="12">
        <v>1215</v>
      </c>
      <c r="M22" s="12">
        <v>1290</v>
      </c>
      <c r="N22" s="12">
        <v>1596</v>
      </c>
      <c r="O22" s="12">
        <v>1790</v>
      </c>
      <c r="P22" s="12">
        <v>2095</v>
      </c>
      <c r="Q22" s="12">
        <v>2263</v>
      </c>
      <c r="R22" s="12">
        <v>2568</v>
      </c>
      <c r="S22" s="12">
        <v>2748</v>
      </c>
      <c r="T22" s="12">
        <v>2896</v>
      </c>
      <c r="U22" s="12">
        <v>3184</v>
      </c>
      <c r="V22" s="12">
        <v>3607</v>
      </c>
      <c r="W22" s="12">
        <v>4487</v>
      </c>
      <c r="X22" s="12">
        <v>4772</v>
      </c>
      <c r="Y22" s="12">
        <v>6003</v>
      </c>
      <c r="Z22" s="12">
        <v>5735</v>
      </c>
      <c r="AA22" s="12">
        <v>6444</v>
      </c>
      <c r="AB22" s="12">
        <v>6505</v>
      </c>
      <c r="AC22" s="12">
        <v>7283</v>
      </c>
      <c r="AD22" s="12">
        <v>7729</v>
      </c>
      <c r="AE22" s="12">
        <v>8249</v>
      </c>
      <c r="AF22" s="12">
        <v>10531</v>
      </c>
      <c r="AG22" s="12">
        <v>10013</v>
      </c>
      <c r="AH22" s="12">
        <v>10603</v>
      </c>
      <c r="AI22" s="12">
        <v>11410</v>
      </c>
      <c r="AJ22" s="12">
        <v>13062</v>
      </c>
      <c r="AK22" s="12">
        <v>14663</v>
      </c>
      <c r="AL22" s="12">
        <v>15809</v>
      </c>
      <c r="AM22" s="12">
        <v>18138</v>
      </c>
      <c r="AN22" s="12">
        <v>19971</v>
      </c>
      <c r="AO22" s="12">
        <v>18396</v>
      </c>
      <c r="AP22" s="12">
        <v>21316</v>
      </c>
      <c r="AQ22" s="12">
        <v>21660</v>
      </c>
      <c r="AR22" s="12">
        <v>20345</v>
      </c>
      <c r="AS22" s="12">
        <v>20464</v>
      </c>
      <c r="AT22" s="12">
        <v>23010</v>
      </c>
      <c r="AU22" s="12">
        <v>24583</v>
      </c>
      <c r="AV22" s="12">
        <v>27029</v>
      </c>
      <c r="AW22" s="12">
        <v>30324</v>
      </c>
      <c r="AX22" s="12">
        <v>34816</v>
      </c>
      <c r="AY22" s="12">
        <v>32614</v>
      </c>
      <c r="AZ22" s="12">
        <v>38667</v>
      </c>
      <c r="BA22" s="12">
        <v>43984</v>
      </c>
      <c r="BB22" s="12">
        <v>47827</v>
      </c>
      <c r="BC22" s="12">
        <v>41205</v>
      </c>
      <c r="BD22" s="12">
        <v>43980</v>
      </c>
      <c r="BE22" s="12">
        <v>42003</v>
      </c>
      <c r="BF22" s="12">
        <v>38484</v>
      </c>
      <c r="BG22" s="12">
        <v>46954</v>
      </c>
      <c r="BH22" s="12">
        <v>50678</v>
      </c>
      <c r="BI22" s="12">
        <v>52795</v>
      </c>
      <c r="BJ22" s="12">
        <v>13371</v>
      </c>
      <c r="BK22" s="12">
        <v>17847</v>
      </c>
      <c r="BL22" s="12">
        <v>46629</v>
      </c>
    </row>
    <row r="23" spans="1:64" x14ac:dyDescent="0.25">
      <c r="A23" s="2"/>
      <c r="B23" s="13"/>
      <c r="C23" s="13"/>
      <c r="D23" s="13"/>
      <c r="E23" s="13"/>
      <c r="F23" s="13"/>
      <c r="G23" s="13"/>
      <c r="H23" s="13"/>
      <c r="I23" s="13"/>
      <c r="J23" s="13"/>
      <c r="K23" s="13"/>
      <c r="L23" s="13"/>
      <c r="M23" s="13"/>
      <c r="N23" s="13"/>
      <c r="O23" s="13"/>
      <c r="P23" s="13"/>
      <c r="Q23" s="13"/>
      <c r="R23" s="13"/>
      <c r="S23" s="13"/>
      <c r="T23" s="13"/>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row>
    <row r="24" spans="1:64" x14ac:dyDescent="0.25">
      <c r="A24" s="17" t="s">
        <v>75</v>
      </c>
      <c r="B24" s="4" t="s">
        <v>15</v>
      </c>
      <c r="C24" s="4">
        <f>C20/B20-1</f>
        <v>1.2372956252761913E-2</v>
      </c>
      <c r="D24" s="4">
        <f t="shared" ref="D24:BL24" si="34">D20/C20-1</f>
        <v>9.3845482322129969E-2</v>
      </c>
      <c r="E24" s="4">
        <f t="shared" si="34"/>
        <v>8.778930566640053E-2</v>
      </c>
      <c r="F24" s="4">
        <f t="shared" si="34"/>
        <v>4.6588407923697783E-2</v>
      </c>
      <c r="G24" s="4">
        <f t="shared" si="34"/>
        <v>0.10585348755695767</v>
      </c>
      <c r="H24" s="4">
        <f t="shared" si="34"/>
        <v>8.0824088748018941E-2</v>
      </c>
      <c r="I24" s="4">
        <f t="shared" si="34"/>
        <v>0.18357771260997069</v>
      </c>
      <c r="J24" s="4">
        <f t="shared" si="34"/>
        <v>-2.9980178394449997E-2</v>
      </c>
      <c r="K24" s="4">
        <f t="shared" si="34"/>
        <v>0.13742017879948909</v>
      </c>
      <c r="L24" s="4">
        <f t="shared" si="34"/>
        <v>0.16662923871547264</v>
      </c>
      <c r="M24" s="4">
        <f t="shared" si="34"/>
        <v>9.0086621751684248E-2</v>
      </c>
      <c r="N24" s="4">
        <f t="shared" si="34"/>
        <v>0.17217022779445523</v>
      </c>
      <c r="O24" s="4">
        <f t="shared" si="34"/>
        <v>0.10213919855378117</v>
      </c>
      <c r="P24" s="4">
        <f t="shared" si="34"/>
        <v>0.1037452159650083</v>
      </c>
      <c r="Q24" s="4">
        <f t="shared" si="34"/>
        <v>7.4922600619194979E-2</v>
      </c>
      <c r="R24" s="4">
        <f t="shared" si="34"/>
        <v>8.5714285714285632E-2</v>
      </c>
      <c r="S24" s="4">
        <f t="shared" si="34"/>
        <v>8.2236842105263053E-2</v>
      </c>
      <c r="T24" s="4">
        <f t="shared" si="34"/>
        <v>0.11491322678693994</v>
      </c>
      <c r="U24" s="4">
        <f t="shared" si="34"/>
        <v>0.10781813384926564</v>
      </c>
      <c r="V24" s="4">
        <f t="shared" si="34"/>
        <v>0.11169326030007154</v>
      </c>
      <c r="W24" s="4">
        <f t="shared" si="34"/>
        <v>0.14010282776349614</v>
      </c>
      <c r="X24" s="4">
        <f t="shared" si="34"/>
        <v>7.5159714393085331E-2</v>
      </c>
      <c r="Y24" s="4">
        <f t="shared" si="34"/>
        <v>0.11569381335197493</v>
      </c>
      <c r="Z24" s="4">
        <f t="shared" si="34"/>
        <v>0.49582289055973261</v>
      </c>
      <c r="AA24" s="4">
        <f t="shared" si="34"/>
        <v>8.2169784976263704E-2</v>
      </c>
      <c r="AB24" s="4">
        <f t="shared" si="34"/>
        <v>4.5674472614670059E-2</v>
      </c>
      <c r="AC24" s="4">
        <f t="shared" si="34"/>
        <v>0.12878647664877541</v>
      </c>
      <c r="AD24" s="4">
        <f t="shared" si="34"/>
        <v>8.8814800644932079E-2</v>
      </c>
      <c r="AE24" s="4">
        <f t="shared" si="34"/>
        <v>4.572948824134726E-2</v>
      </c>
      <c r="AF24" s="4">
        <f t="shared" si="34"/>
        <v>0.14916596663866555</v>
      </c>
      <c r="AG24" s="4">
        <f t="shared" si="34"/>
        <v>-5.3153717627401842E-2</v>
      </c>
      <c r="AH24" s="4">
        <f t="shared" si="34"/>
        <v>8.426160802911653E-2</v>
      </c>
      <c r="AI24" s="4">
        <f t="shared" si="34"/>
        <v>6.0380429254399459E-2</v>
      </c>
      <c r="AJ24" s="4">
        <f t="shared" si="34"/>
        <v>9.0574218675057105E-2</v>
      </c>
      <c r="AK24" s="4">
        <f t="shared" si="34"/>
        <v>4.8114136936176166E-2</v>
      </c>
      <c r="AL24" s="4">
        <f t="shared" si="34"/>
        <v>7.2307356618942942E-2</v>
      </c>
      <c r="AM24" s="4">
        <f t="shared" si="34"/>
        <v>9.8642916399267477E-2</v>
      </c>
      <c r="AN24" s="4">
        <f t="shared" si="34"/>
        <v>8.9259000698115099E-2</v>
      </c>
      <c r="AO24" s="4">
        <f t="shared" si="34"/>
        <v>-2.2693384257200355E-2</v>
      </c>
      <c r="AP24" s="4">
        <f t="shared" si="34"/>
        <v>0.10772360443796081</v>
      </c>
      <c r="AQ24" s="4">
        <f t="shared" si="34"/>
        <v>-4.1912333268896207E-2</v>
      </c>
      <c r="AR24" s="4">
        <f t="shared" si="34"/>
        <v>-3.7503625518606754E-2</v>
      </c>
      <c r="AS24" s="4">
        <f t="shared" si="34"/>
        <v>2.4644611857189691E-2</v>
      </c>
      <c r="AT24" s="4">
        <f t="shared" si="34"/>
        <v>0.14212464516788992</v>
      </c>
      <c r="AU24" s="4">
        <f t="shared" si="34"/>
        <v>5.4332127943036879E-2</v>
      </c>
      <c r="AV24" s="4">
        <f t="shared" si="34"/>
        <v>6.4508250684902402E-2</v>
      </c>
      <c r="AW24" s="4">
        <f t="shared" si="34"/>
        <v>6.893834352462358E-2</v>
      </c>
      <c r="AX24" s="4">
        <f t="shared" si="34"/>
        <v>5.2538260544979565E-2</v>
      </c>
      <c r="AY24" s="4">
        <f t="shared" si="34"/>
        <v>-4.0633034843514548E-2</v>
      </c>
      <c r="AZ24" s="4">
        <f t="shared" si="34"/>
        <v>7.6131858382544548E-2</v>
      </c>
      <c r="BA24" s="4">
        <f t="shared" si="34"/>
        <v>5.311520460303143E-2</v>
      </c>
      <c r="BB24" s="4">
        <f t="shared" si="34"/>
        <v>5.5369811628475984E-2</v>
      </c>
      <c r="BC24" s="4">
        <f t="shared" si="34"/>
        <v>-4.9435944985319114E-2</v>
      </c>
      <c r="BD24" s="4">
        <f t="shared" si="34"/>
        <v>5.9485295313033371E-2</v>
      </c>
      <c r="BE24" s="4">
        <f t="shared" si="34"/>
        <v>2.8264538898266078E-2</v>
      </c>
      <c r="BF24" s="4">
        <f t="shared" si="34"/>
        <v>1.514654091804446E-2</v>
      </c>
      <c r="BG24" s="4">
        <f t="shared" si="34"/>
        <v>0.11768856483455092</v>
      </c>
      <c r="BH24" s="4">
        <f t="shared" si="34"/>
        <v>7.2277826733128991E-2</v>
      </c>
      <c r="BI24" s="4">
        <f t="shared" si="34"/>
        <v>5.2822019293866651E-2</v>
      </c>
      <c r="BJ24" s="4">
        <f t="shared" si="34"/>
        <v>-0.76113473524785924</v>
      </c>
      <c r="BK24" s="4">
        <f t="shared" si="34"/>
        <v>0.68121738282202604</v>
      </c>
      <c r="BL24" s="4">
        <f t="shared" si="34"/>
        <v>1.2335654192051058</v>
      </c>
    </row>
    <row r="25" spans="1:64" x14ac:dyDescent="0.25">
      <c r="A25" s="17" t="s">
        <v>26</v>
      </c>
      <c r="B25" s="4" t="s">
        <v>15</v>
      </c>
      <c r="C25" s="4">
        <f t="shared" ref="C25:BL25" si="35">C21/B21-1</f>
        <v>2.0000000000000018E-2</v>
      </c>
      <c r="D25" s="4">
        <f t="shared" si="35"/>
        <v>8.6274509803921484E-2</v>
      </c>
      <c r="E25" s="4">
        <f t="shared" si="35"/>
        <v>9.0252707581227387E-2</v>
      </c>
      <c r="F25" s="4">
        <f t="shared" si="35"/>
        <v>4.5884578997161807E-2</v>
      </c>
      <c r="G25" s="4">
        <f t="shared" si="35"/>
        <v>0.10266847580280425</v>
      </c>
      <c r="H25" s="4">
        <f t="shared" si="35"/>
        <v>8.9827727645611199E-2</v>
      </c>
      <c r="I25" s="4">
        <f t="shared" si="35"/>
        <v>0.20700037636432067</v>
      </c>
      <c r="J25" s="4">
        <f t="shared" si="35"/>
        <v>-5.5191768007483599E-2</v>
      </c>
      <c r="K25" s="4">
        <f t="shared" si="35"/>
        <v>0.11320132013201323</v>
      </c>
      <c r="L25" s="4">
        <f t="shared" si="35"/>
        <v>0.17995849392232444</v>
      </c>
      <c r="M25" s="4">
        <f t="shared" si="35"/>
        <v>9.8743718592964713E-2</v>
      </c>
      <c r="N25" s="4">
        <f t="shared" si="35"/>
        <v>0.15298422135833523</v>
      </c>
      <c r="O25" s="4">
        <f t="shared" si="35"/>
        <v>9.5993653312177685E-2</v>
      </c>
      <c r="P25" s="4">
        <f t="shared" si="35"/>
        <v>8.2157075642417698E-2</v>
      </c>
      <c r="Q25" s="4">
        <f t="shared" si="35"/>
        <v>7.3076923076923039E-2</v>
      </c>
      <c r="R25" s="4">
        <f t="shared" si="35"/>
        <v>6.8412030543867797E-2</v>
      </c>
      <c r="S25" s="4">
        <f t="shared" si="35"/>
        <v>8.6785297549591522E-2</v>
      </c>
      <c r="T25" s="4">
        <f t="shared" si="35"/>
        <v>0.13743121728627039</v>
      </c>
      <c r="U25" s="4">
        <f t="shared" si="35"/>
        <v>0.11067846607669618</v>
      </c>
      <c r="V25" s="4">
        <f t="shared" si="35"/>
        <v>0.1045362796133007</v>
      </c>
      <c r="W25" s="4">
        <f t="shared" si="35"/>
        <v>0.10406848129268065</v>
      </c>
      <c r="X25" s="4">
        <f t="shared" si="35"/>
        <v>7.9710776200017319E-2</v>
      </c>
      <c r="Y25" s="4">
        <f t="shared" si="35"/>
        <v>6.0916572535097524E-2</v>
      </c>
      <c r="Z25" s="4">
        <f t="shared" si="35"/>
        <v>0.74256597459882889</v>
      </c>
      <c r="AA25" s="4">
        <f t="shared" si="35"/>
        <v>7.1793305110635863E-2</v>
      </c>
      <c r="AB25" s="4">
        <f t="shared" si="35"/>
        <v>5.5175502891114947E-2</v>
      </c>
      <c r="AC25" s="4">
        <f t="shared" si="35"/>
        <v>0.13109250183305687</v>
      </c>
      <c r="AD25" s="4">
        <f t="shared" si="35"/>
        <v>9.5667007847151098E-2</v>
      </c>
      <c r="AE25" s="4">
        <f t="shared" si="35"/>
        <v>4.0543065329762706E-2</v>
      </c>
      <c r="AF25" s="4">
        <f t="shared" si="35"/>
        <v>0.11769810869044761</v>
      </c>
      <c r="AG25" s="4">
        <f t="shared" si="35"/>
        <v>-5.4271868055369654E-2</v>
      </c>
      <c r="AH25" s="4">
        <f t="shared" si="35"/>
        <v>9.1444425570466059E-2</v>
      </c>
      <c r="AI25" s="4">
        <f t="shared" si="35"/>
        <v>5.6054160614235293E-2</v>
      </c>
      <c r="AJ25" s="4">
        <f t="shared" si="35"/>
        <v>7.5381327831405276E-2</v>
      </c>
      <c r="AK25" s="4">
        <f t="shared" si="35"/>
        <v>2.5901055228175984E-2</v>
      </c>
      <c r="AL25" s="4">
        <f t="shared" si="35"/>
        <v>7.0398076409297294E-2</v>
      </c>
      <c r="AM25" s="4">
        <f t="shared" si="35"/>
        <v>8.2636548941303678E-2</v>
      </c>
      <c r="AN25" s="4">
        <f t="shared" si="35"/>
        <v>8.5147259418647092E-2</v>
      </c>
      <c r="AO25" s="4">
        <f t="shared" si="35"/>
        <v>-2.8327107271214347E-3</v>
      </c>
      <c r="AP25" s="4">
        <f t="shared" si="35"/>
        <v>9.1064041333025481E-2</v>
      </c>
      <c r="AQ25" s="4">
        <f t="shared" si="35"/>
        <v>-6.2048428041398207E-2</v>
      </c>
      <c r="AR25" s="4">
        <f t="shared" si="35"/>
        <v>-2.8782595117888943E-2</v>
      </c>
      <c r="AS25" s="4">
        <f t="shared" si="35"/>
        <v>3.147552697391931E-2</v>
      </c>
      <c r="AT25" s="4">
        <f t="shared" si="35"/>
        <v>0.14840151016591041</v>
      </c>
      <c r="AU25" s="4">
        <f t="shared" si="35"/>
        <v>4.9463889852362275E-2</v>
      </c>
      <c r="AV25" s="4">
        <f t="shared" si="35"/>
        <v>5.2147547815091011E-2</v>
      </c>
      <c r="AW25" s="4">
        <f t="shared" si="35"/>
        <v>4.9385413821360302E-2</v>
      </c>
      <c r="AX25" s="4">
        <f t="shared" si="35"/>
        <v>1.4810765786870794E-2</v>
      </c>
      <c r="AY25" s="4">
        <f t="shared" si="35"/>
        <v>-3.0535819632185102E-2</v>
      </c>
      <c r="AZ25" s="4">
        <f t="shared" si="35"/>
        <v>2.8904792771817567E-2</v>
      </c>
      <c r="BA25" s="4">
        <f t="shared" si="35"/>
        <v>1.1159968114376806E-2</v>
      </c>
      <c r="BB25" s="4">
        <f t="shared" si="35"/>
        <v>3.7471708669226667E-2</v>
      </c>
      <c r="BC25" s="4">
        <f t="shared" si="35"/>
        <v>2.7453335457698902E-3</v>
      </c>
      <c r="BD25" s="4">
        <f t="shared" si="35"/>
        <v>5.5526357602943222E-2</v>
      </c>
      <c r="BE25" s="4">
        <f t="shared" si="35"/>
        <v>6.5551181102362133E-2</v>
      </c>
      <c r="BF25" s="4">
        <f t="shared" si="35"/>
        <v>6.0301452929222732E-2</v>
      </c>
      <c r="BG25" s="4">
        <f t="shared" si="35"/>
        <v>7.7298349902634067E-2</v>
      </c>
      <c r="BH25" s="4">
        <f t="shared" si="35"/>
        <v>6.9135778978613338E-2</v>
      </c>
      <c r="BI25" s="4">
        <f t="shared" si="35"/>
        <v>5.780439405938842E-2</v>
      </c>
      <c r="BJ25" s="4">
        <f t="shared" si="35"/>
        <v>-0.76752891692954783</v>
      </c>
      <c r="BK25" s="4">
        <f t="shared" si="35"/>
        <v>0.84885109462637964</v>
      </c>
      <c r="BL25" s="4">
        <f t="shared" si="35"/>
        <v>1.1011293132131601</v>
      </c>
    </row>
    <row r="26" spans="1:64" x14ac:dyDescent="0.25">
      <c r="A26" s="17" t="s">
        <v>76</v>
      </c>
      <c r="B26" s="4" t="s">
        <v>15</v>
      </c>
      <c r="C26" s="4">
        <f t="shared" ref="C26:BL26" si="36">C22/B22-1</f>
        <v>-1.3645224171540016E-2</v>
      </c>
      <c r="D26" s="4">
        <f t="shared" si="36"/>
        <v>0.12055335968379444</v>
      </c>
      <c r="E26" s="4">
        <f t="shared" si="36"/>
        <v>7.9365079365079305E-2</v>
      </c>
      <c r="F26" s="4">
        <f t="shared" si="36"/>
        <v>4.9019607843137303E-2</v>
      </c>
      <c r="G26" s="4">
        <f t="shared" si="36"/>
        <v>0.11682242990654212</v>
      </c>
      <c r="H26" s="4">
        <f t="shared" si="36"/>
        <v>5.0209205020920411E-2</v>
      </c>
      <c r="I26" s="4">
        <f t="shared" si="36"/>
        <v>0.10092961487383789</v>
      </c>
      <c r="J26" s="4">
        <f t="shared" si="36"/>
        <v>6.7551266586248548E-2</v>
      </c>
      <c r="K26" s="4">
        <f t="shared" si="36"/>
        <v>0.22033898305084754</v>
      </c>
      <c r="L26" s="4">
        <f t="shared" si="36"/>
        <v>0.125</v>
      </c>
      <c r="M26" s="4">
        <f t="shared" si="36"/>
        <v>6.1728395061728447E-2</v>
      </c>
      <c r="N26" s="4">
        <f t="shared" si="36"/>
        <v>0.23720930232558146</v>
      </c>
      <c r="O26" s="4">
        <f t="shared" si="36"/>
        <v>0.12155388471177941</v>
      </c>
      <c r="P26" s="4">
        <f t="shared" si="36"/>
        <v>0.17039106145251393</v>
      </c>
      <c r="Q26" s="4">
        <f t="shared" si="36"/>
        <v>8.0190930787589432E-2</v>
      </c>
      <c r="R26" s="4">
        <f t="shared" si="36"/>
        <v>0.13477684489615549</v>
      </c>
      <c r="S26" s="4">
        <f t="shared" si="36"/>
        <v>7.0093457943925186E-2</v>
      </c>
      <c r="T26" s="4">
        <f t="shared" si="36"/>
        <v>5.3857350800582182E-2</v>
      </c>
      <c r="U26" s="4">
        <f t="shared" si="36"/>
        <v>9.9447513812154664E-2</v>
      </c>
      <c r="V26" s="4">
        <f t="shared" si="36"/>
        <v>0.13285175879396993</v>
      </c>
      <c r="W26" s="4">
        <f t="shared" si="36"/>
        <v>0.24397005822012763</v>
      </c>
      <c r="X26" s="4">
        <f t="shared" si="36"/>
        <v>6.351682638734113E-2</v>
      </c>
      <c r="Y26" s="4">
        <f t="shared" si="36"/>
        <v>0.2579631181894384</v>
      </c>
      <c r="Z26" s="4">
        <f t="shared" si="36"/>
        <v>-4.4644344494419452E-2</v>
      </c>
      <c r="AA26" s="4">
        <f t="shared" si="36"/>
        <v>0.12362685265911066</v>
      </c>
      <c r="AB26" s="4">
        <f t="shared" si="36"/>
        <v>9.4661700806952798E-3</v>
      </c>
      <c r="AC26" s="4">
        <f t="shared" si="36"/>
        <v>0.11960030745580319</v>
      </c>
      <c r="AD26" s="4">
        <f t="shared" si="36"/>
        <v>6.1238500617877278E-2</v>
      </c>
      <c r="AE26" s="4">
        <f t="shared" si="36"/>
        <v>6.7279078794151959E-2</v>
      </c>
      <c r="AF26" s="4">
        <f t="shared" si="36"/>
        <v>0.27663959267790039</v>
      </c>
      <c r="AG26" s="4">
        <f t="shared" si="36"/>
        <v>-4.9188111290475733E-2</v>
      </c>
      <c r="AH26" s="4">
        <f t="shared" si="36"/>
        <v>5.8923399580545377E-2</v>
      </c>
      <c r="AI26" s="4">
        <f t="shared" si="36"/>
        <v>7.6110534754314729E-2</v>
      </c>
      <c r="AJ26" s="4">
        <f t="shared" si="36"/>
        <v>0.14478527607361968</v>
      </c>
      <c r="AK26" s="4">
        <f t="shared" si="36"/>
        <v>0.12256928494870611</v>
      </c>
      <c r="AL26" s="4">
        <f t="shared" si="36"/>
        <v>7.8155902612016659E-2</v>
      </c>
      <c r="AM26" s="4">
        <f t="shared" si="36"/>
        <v>0.14732114618255432</v>
      </c>
      <c r="AN26" s="4">
        <f t="shared" si="36"/>
        <v>0.10105855110817075</v>
      </c>
      <c r="AO26" s="4">
        <f t="shared" si="36"/>
        <v>-7.8864353312302793E-2</v>
      </c>
      <c r="AP26" s="4">
        <f t="shared" si="36"/>
        <v>0.15873015873015883</v>
      </c>
      <c r="AQ26" s="4">
        <f t="shared" si="36"/>
        <v>1.6138112216175671E-2</v>
      </c>
      <c r="AR26" s="4">
        <f t="shared" si="36"/>
        <v>-6.0710987996306587E-2</v>
      </c>
      <c r="AS26" s="4">
        <f t="shared" si="36"/>
        <v>5.8491029737035571E-3</v>
      </c>
      <c r="AT26" s="4">
        <f t="shared" si="36"/>
        <v>0.12441360437842075</v>
      </c>
      <c r="AU26" s="4">
        <f t="shared" si="36"/>
        <v>6.8361581920904024E-2</v>
      </c>
      <c r="AV26" s="4">
        <f t="shared" si="36"/>
        <v>9.9499654232599655E-2</v>
      </c>
      <c r="AW26" s="4">
        <f t="shared" si="36"/>
        <v>0.1219061008546376</v>
      </c>
      <c r="AX26" s="4">
        <f t="shared" si="36"/>
        <v>0.14813349162379641</v>
      </c>
      <c r="AY26" s="4">
        <f t="shared" si="36"/>
        <v>-6.3246783088235281E-2</v>
      </c>
      <c r="AZ26" s="4">
        <f t="shared" si="36"/>
        <v>0.18559514319004111</v>
      </c>
      <c r="BA26" s="4">
        <f t="shared" si="36"/>
        <v>0.13750743528073039</v>
      </c>
      <c r="BB26" s="4">
        <f t="shared" si="36"/>
        <v>8.737268097490003E-2</v>
      </c>
      <c r="BC26" s="4">
        <f t="shared" si="36"/>
        <v>-0.13845735672318982</v>
      </c>
      <c r="BD26" s="4">
        <f t="shared" si="36"/>
        <v>6.7346195850018109E-2</v>
      </c>
      <c r="BE26" s="4">
        <f t="shared" si="36"/>
        <v>-4.4952251023192336E-2</v>
      </c>
      <c r="BF26" s="4">
        <f t="shared" si="36"/>
        <v>-8.3779730019284293E-2</v>
      </c>
      <c r="BG26" s="4">
        <f t="shared" si="36"/>
        <v>0.22009146658351519</v>
      </c>
      <c r="BH26" s="4">
        <f t="shared" si="36"/>
        <v>7.9311666737658104E-2</v>
      </c>
      <c r="BI26" s="4">
        <f t="shared" si="36"/>
        <v>4.1773550653143365E-2</v>
      </c>
      <c r="BJ26" s="4">
        <f t="shared" si="36"/>
        <v>-0.74673738043375315</v>
      </c>
      <c r="BK26" s="4">
        <f t="shared" si="36"/>
        <v>0.33475431904868747</v>
      </c>
      <c r="BL26" s="4">
        <f t="shared" si="36"/>
        <v>1.6127080181543119</v>
      </c>
    </row>
    <row r="27" spans="1:64" x14ac:dyDescent="0.25">
      <c r="A27" s="2"/>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row>
    <row r="28" spans="1:64" x14ac:dyDescent="0.25">
      <c r="A28" s="17" t="s">
        <v>28</v>
      </c>
      <c r="B28" s="35">
        <f>B20/B17</f>
        <v>0.10088266761768902</v>
      </c>
      <c r="C28" s="35">
        <f t="shared" ref="C28:AU28" si="37">C20/C17</f>
        <v>0.10316102305475504</v>
      </c>
      <c r="D28" s="35">
        <f t="shared" si="37"/>
        <v>0.10290735873850197</v>
      </c>
      <c r="E28" s="35">
        <f t="shared" si="37"/>
        <v>0.1072805981896891</v>
      </c>
      <c r="F28" s="35">
        <f t="shared" si="37"/>
        <v>0.10443281232841613</v>
      </c>
      <c r="G28" s="35">
        <f t="shared" si="37"/>
        <v>0.10303386564775807</v>
      </c>
      <c r="H28" s="35">
        <f t="shared" si="37"/>
        <v>9.4756439825492533E-2</v>
      </c>
      <c r="I28" s="35">
        <f t="shared" si="37"/>
        <v>0.10421131451883602</v>
      </c>
      <c r="J28" s="35">
        <f t="shared" si="37"/>
        <v>8.6437197800984703E-2</v>
      </c>
      <c r="K28" s="35">
        <f t="shared" si="37"/>
        <v>9.0638930163447248E-2</v>
      </c>
      <c r="L28" s="35">
        <f t="shared" si="37"/>
        <v>9.5520906115544438E-2</v>
      </c>
      <c r="M28" s="35">
        <f t="shared" si="37"/>
        <v>9.2868036537168533E-2</v>
      </c>
      <c r="N28" s="35">
        <f t="shared" si="37"/>
        <v>9.1350719053189297E-2</v>
      </c>
      <c r="O28" s="35">
        <f t="shared" si="37"/>
        <v>8.1887578070784173E-2</v>
      </c>
      <c r="P28" s="35">
        <f t="shared" si="37"/>
        <v>6.4501957025321507E-2</v>
      </c>
      <c r="Q28" s="35">
        <f t="shared" si="37"/>
        <v>7.2224394871069464E-2</v>
      </c>
      <c r="R28" s="35">
        <f t="shared" si="37"/>
        <v>6.3334184599255369E-2</v>
      </c>
      <c r="S28" s="35">
        <f t="shared" si="37"/>
        <v>5.6804068015617083E-2</v>
      </c>
      <c r="T28" s="35">
        <f t="shared" si="37"/>
        <v>5.4618115096233745E-2</v>
      </c>
      <c r="U28" s="35">
        <f t="shared" si="37"/>
        <v>5.0652201885032326E-2</v>
      </c>
      <c r="V28" s="35">
        <f t="shared" si="37"/>
        <v>4.8083889287565969E-2</v>
      </c>
      <c r="W28" s="35">
        <f t="shared" si="37"/>
        <v>5.1408700132015324E-2</v>
      </c>
      <c r="X28" s="35">
        <f t="shared" si="37"/>
        <v>5.7336392877541408E-2</v>
      </c>
      <c r="Y28" s="35">
        <f t="shared" si="37"/>
        <v>5.9134107708553325E-2</v>
      </c>
      <c r="Z28" s="35">
        <f t="shared" si="37"/>
        <v>7.1590290029637696E-2</v>
      </c>
      <c r="AA28" s="35">
        <f t="shared" si="37"/>
        <v>7.5439834529748145E-2</v>
      </c>
      <c r="AB28" s="35">
        <f t="shared" si="37"/>
        <v>7.2269334688745621E-2</v>
      </c>
      <c r="AC28" s="35">
        <f t="shared" si="37"/>
        <v>7.3105291757899274E-2</v>
      </c>
      <c r="AD28" s="35">
        <f t="shared" si="37"/>
        <v>7.3010637420631644E-2</v>
      </c>
      <c r="AE28" s="35">
        <f t="shared" si="37"/>
        <v>7.1818376127306321E-2</v>
      </c>
      <c r="AF28" s="35">
        <f t="shared" si="37"/>
        <v>7.7715035132454799E-2</v>
      </c>
      <c r="AG28" s="35">
        <f t="shared" si="37"/>
        <v>7.4383202702636181E-2</v>
      </c>
      <c r="AH28" s="35">
        <f t="shared" si="37"/>
        <v>7.4920666855663981E-2</v>
      </c>
      <c r="AI28" s="35">
        <f t="shared" si="37"/>
        <v>7.3085950974096078E-2</v>
      </c>
      <c r="AJ28" s="35">
        <f t="shared" si="37"/>
        <v>7.0900171749941066E-2</v>
      </c>
      <c r="AK28" s="35">
        <f t="shared" si="37"/>
        <v>6.6884754892110321E-2</v>
      </c>
      <c r="AL28" s="35">
        <f t="shared" si="37"/>
        <v>6.6850691715838254E-2</v>
      </c>
      <c r="AM28" s="35">
        <f t="shared" si="37"/>
        <v>6.731298538638146E-2</v>
      </c>
      <c r="AN28" s="35">
        <f t="shared" si="37"/>
        <v>6.9547008407061128E-2</v>
      </c>
      <c r="AO28" s="35">
        <f t="shared" si="37"/>
        <v>6.082206945953756E-2</v>
      </c>
      <c r="AP28" s="35">
        <f t="shared" si="37"/>
        <v>5.7166656191270149E-2</v>
      </c>
      <c r="AQ28" s="35">
        <f t="shared" si="37"/>
        <v>5.8002466415929009E-2</v>
      </c>
      <c r="AR28" s="35">
        <f t="shared" si="37"/>
        <v>5.460913240702317E-2</v>
      </c>
      <c r="AS28" s="35">
        <f t="shared" si="37"/>
        <v>5.1644711643866373E-2</v>
      </c>
      <c r="AT28" s="35">
        <f t="shared" si="37"/>
        <v>5.0423047568295028E-2</v>
      </c>
      <c r="AU28" s="35">
        <f t="shared" si="37"/>
        <v>4.7080691187380889E-2</v>
      </c>
      <c r="AV28" s="35">
        <f t="shared" ref="AV28:BA28" si="38">AV20/AV17</f>
        <v>4.5170249608107567E-2</v>
      </c>
      <c r="AW28" s="35">
        <f t="shared" si="38"/>
        <v>4.5427530032786163E-2</v>
      </c>
      <c r="AX28" s="35">
        <f t="shared" si="38"/>
        <v>4.4225493159928936E-2</v>
      </c>
      <c r="AY28" s="35">
        <f t="shared" si="38"/>
        <v>5.4442047874708875E-2</v>
      </c>
      <c r="AZ28" s="35">
        <f t="shared" si="38"/>
        <v>4.902107302032873E-2</v>
      </c>
      <c r="BA28" s="35">
        <f t="shared" si="38"/>
        <v>4.5450940189186807E-2</v>
      </c>
      <c r="BB28" s="35">
        <f t="shared" ref="BB28:BC28" si="39">BB20/BB17</f>
        <v>4.6665433505002421E-2</v>
      </c>
      <c r="BC28" s="35">
        <f t="shared" si="39"/>
        <v>4.4573479102399942E-2</v>
      </c>
      <c r="BD28" s="35">
        <f t="shared" ref="BD28:BE28" si="40">BD20/BD17</f>
        <v>4.5310971484749524E-2</v>
      </c>
      <c r="BE28" s="35">
        <f t="shared" si="40"/>
        <v>4.8356986730188192E-2</v>
      </c>
      <c r="BF28" s="35">
        <f t="shared" ref="BF28:BG28" si="41">BF20/BF17</f>
        <v>5.0014667596962374E-2</v>
      </c>
      <c r="BG28" s="35">
        <f t="shared" si="41"/>
        <v>5.223095985972457E-2</v>
      </c>
      <c r="BH28" s="35">
        <f t="shared" ref="BH28:BI28" si="42">BH20/BH17</f>
        <v>5.2244159590805292E-2</v>
      </c>
      <c r="BI28" s="35">
        <f t="shared" si="42"/>
        <v>5.527631718759559E-2</v>
      </c>
      <c r="BJ28" s="35">
        <f t="shared" ref="BJ28:BK28" si="43">BJ20/BJ17</f>
        <v>1.4577174489553606E-2</v>
      </c>
      <c r="BK28" s="35">
        <f t="shared" si="43"/>
        <v>2.022531244499208E-2</v>
      </c>
      <c r="BL28" s="35">
        <f t="shared" ref="BL28" si="44">BL20/BL17</f>
        <v>3.8789886143413901E-2</v>
      </c>
    </row>
    <row r="29" spans="1:64" x14ac:dyDescent="0.25">
      <c r="A29" s="17" t="s">
        <v>29</v>
      </c>
      <c r="B29" s="35">
        <f>B20/B19</f>
        <v>0.29489184258535311</v>
      </c>
      <c r="C29" s="35">
        <f t="shared" ref="C29:AU29" si="45">C20/C19</f>
        <v>0.29865728066744884</v>
      </c>
      <c r="D29" s="35">
        <f t="shared" si="45"/>
        <v>0.30968858131487892</v>
      </c>
      <c r="E29" s="35">
        <f t="shared" si="45"/>
        <v>0.32599856493661805</v>
      </c>
      <c r="F29" s="35">
        <f t="shared" si="45"/>
        <v>0.33101287852419076</v>
      </c>
      <c r="G29" s="35">
        <f t="shared" si="45"/>
        <v>0.34628471078915596</v>
      </c>
      <c r="H29" s="35">
        <f t="shared" si="45"/>
        <v>0.3249475890985325</v>
      </c>
      <c r="I29" s="35">
        <f t="shared" si="45"/>
        <v>0.34021748293011883</v>
      </c>
      <c r="J29" s="35">
        <f t="shared" si="45"/>
        <v>0.31824093643310031</v>
      </c>
      <c r="K29" s="35">
        <f t="shared" si="45"/>
        <v>0.33425912025221438</v>
      </c>
      <c r="L29" s="35">
        <f t="shared" si="45"/>
        <v>0.35778236914600553</v>
      </c>
      <c r="M29" s="35">
        <f t="shared" si="45"/>
        <v>0.36772727272727274</v>
      </c>
      <c r="N29" s="35">
        <f t="shared" si="45"/>
        <v>0.39352620346217693</v>
      </c>
      <c r="O29" s="35">
        <f t="shared" si="45"/>
        <v>0.38826089263917635</v>
      </c>
      <c r="P29" s="35">
        <f t="shared" si="45"/>
        <v>0.37770709574816408</v>
      </c>
      <c r="Q29" s="35">
        <f t="shared" si="45"/>
        <v>0.39461720312784143</v>
      </c>
      <c r="R29" s="35">
        <f t="shared" si="45"/>
        <v>0.38355718355718355</v>
      </c>
      <c r="S29" s="35">
        <f t="shared" si="45"/>
        <v>0.36899421128798843</v>
      </c>
      <c r="T29" s="35">
        <f t="shared" si="45"/>
        <v>0.35325732393053527</v>
      </c>
      <c r="U29" s="35">
        <f t="shared" si="45"/>
        <v>0.34334541688244435</v>
      </c>
      <c r="V29" s="35">
        <f t="shared" si="45"/>
        <v>0.33751898001976333</v>
      </c>
      <c r="W29" s="35">
        <f t="shared" si="45"/>
        <v>0.35087796409027977</v>
      </c>
      <c r="X29" s="35">
        <f t="shared" si="45"/>
        <v>0.3317165549092736</v>
      </c>
      <c r="Y29" s="35">
        <f t="shared" si="45"/>
        <v>0.3483892092481764</v>
      </c>
      <c r="Z29" s="35">
        <f t="shared" si="45"/>
        <v>0.42286119147428708</v>
      </c>
      <c r="AA29" s="35">
        <f t="shared" si="45"/>
        <v>0.42548928110674977</v>
      </c>
      <c r="AB29" s="35">
        <f t="shared" si="45"/>
        <v>0.40448176475725856</v>
      </c>
      <c r="AC29" s="35">
        <f t="shared" si="45"/>
        <v>0.40306431537554938</v>
      </c>
      <c r="AD29" s="35">
        <f t="shared" si="45"/>
        <v>0.4043907192010231</v>
      </c>
      <c r="AE29" s="35">
        <f t="shared" si="45"/>
        <v>0.40657110237219335</v>
      </c>
      <c r="AF29" s="35">
        <f t="shared" si="45"/>
        <v>0.40693869572238417</v>
      </c>
      <c r="AG29" s="35">
        <f t="shared" si="45"/>
        <v>0.38270625279632614</v>
      </c>
      <c r="AH29" s="35">
        <f t="shared" si="45"/>
        <v>0.41111185454058846</v>
      </c>
      <c r="AI29" s="35">
        <f t="shared" si="45"/>
        <v>0.42109387623202454</v>
      </c>
      <c r="AJ29" s="35">
        <f t="shared" si="45"/>
        <v>0.42721540392463381</v>
      </c>
      <c r="AK29" s="35">
        <f t="shared" si="45"/>
        <v>0.42135971767434954</v>
      </c>
      <c r="AL29" s="35">
        <f t="shared" si="45"/>
        <v>0.41878285721777209</v>
      </c>
      <c r="AM29" s="35">
        <f t="shared" si="45"/>
        <v>0.42299857773063665</v>
      </c>
      <c r="AN29" s="35">
        <f t="shared" si="45"/>
        <v>0.42315291929797372</v>
      </c>
      <c r="AO29" s="35">
        <f t="shared" si="45"/>
        <v>0.38735983161649207</v>
      </c>
      <c r="AP29" s="35">
        <f t="shared" si="45"/>
        <v>0.38298128311315732</v>
      </c>
      <c r="AQ29" s="35">
        <f t="shared" si="45"/>
        <v>0.37148478673318813</v>
      </c>
      <c r="AR29" s="35">
        <f t="shared" si="45"/>
        <v>0.34016106676649777</v>
      </c>
      <c r="AS29" s="35">
        <f t="shared" si="45"/>
        <v>0.32287310244035355</v>
      </c>
      <c r="AT29" s="35">
        <f t="shared" si="45"/>
        <v>0.31552936771194312</v>
      </c>
      <c r="AU29" s="35">
        <f t="shared" si="45"/>
        <v>0.30932704435568636</v>
      </c>
      <c r="AV29" s="35">
        <f t="shared" ref="AV29:BA29" si="46">AV20/AV19</f>
        <v>0.29384315507159292</v>
      </c>
      <c r="AW29" s="35">
        <f t="shared" si="46"/>
        <v>0.28761994229349797</v>
      </c>
      <c r="AX29" s="35">
        <f t="shared" si="46"/>
        <v>0.27573511436198822</v>
      </c>
      <c r="AY29" s="35">
        <f t="shared" si="46"/>
        <v>0.26551389072920806</v>
      </c>
      <c r="AZ29" s="35">
        <f t="shared" si="46"/>
        <v>0.2667966530417728</v>
      </c>
      <c r="BA29" s="35">
        <f t="shared" si="46"/>
        <v>0.2676412302373698</v>
      </c>
      <c r="BB29" s="35">
        <f t="shared" ref="BB29:BC29" si="47">BB20/BB19</f>
        <v>0.27559038350972082</v>
      </c>
      <c r="BC29" s="35">
        <f t="shared" si="47"/>
        <v>0.26414535273201983</v>
      </c>
      <c r="BD29" s="35">
        <f t="shared" ref="BD29:BE29" si="48">BD20/BD19</f>
        <v>0.26541176087284102</v>
      </c>
      <c r="BE29" s="35">
        <f t="shared" si="48"/>
        <v>0.26895977363261458</v>
      </c>
      <c r="BF29" s="35">
        <f t="shared" ref="BF29:BG29" si="49">BF20/BF19</f>
        <v>0.26516698889859047</v>
      </c>
      <c r="BG29" s="35">
        <f t="shared" si="49"/>
        <v>0.27395823950132414</v>
      </c>
      <c r="BH29" s="35">
        <f t="shared" ref="BH29:BI29" si="50">BH20/BH19</f>
        <v>0.28839483900635837</v>
      </c>
      <c r="BI29" s="35">
        <f t="shared" si="50"/>
        <v>0.28934137630559248</v>
      </c>
      <c r="BJ29" s="35">
        <f t="shared" ref="BJ29:BK29" si="51">BJ20/BJ19</f>
        <v>8.7938906414526244E-2</v>
      </c>
      <c r="BK29" s="35">
        <f t="shared" si="51"/>
        <v>0.12328215949428206</v>
      </c>
      <c r="BL29" s="35">
        <f t="shared" ref="BL29" si="52">BL20/BL19</f>
        <v>0.22101399871107941</v>
      </c>
    </row>
    <row r="30" spans="1:64" x14ac:dyDescent="0.2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row>
    <row r="31" spans="1:64" s="2" customFormat="1" ht="13.8" thickBot="1" x14ac:dyDescent="0.3">
      <c r="A31" s="90" t="s">
        <v>30</v>
      </c>
      <c r="B31" s="5">
        <v>1960</v>
      </c>
      <c r="C31" s="5">
        <v>1961</v>
      </c>
      <c r="D31" s="5">
        <v>1962</v>
      </c>
      <c r="E31" s="5">
        <v>1963</v>
      </c>
      <c r="F31" s="5">
        <v>1964</v>
      </c>
      <c r="G31" s="5">
        <v>1965</v>
      </c>
      <c r="H31" s="5">
        <v>1966</v>
      </c>
      <c r="I31" s="5">
        <v>1967</v>
      </c>
      <c r="J31" s="5">
        <v>1968</v>
      </c>
      <c r="K31" s="5">
        <v>1969</v>
      </c>
      <c r="L31" s="5">
        <v>1970</v>
      </c>
      <c r="M31" s="5">
        <v>1971</v>
      </c>
      <c r="N31" s="5">
        <v>1972</v>
      </c>
      <c r="O31" s="5">
        <v>1973</v>
      </c>
      <c r="P31" s="5">
        <v>1974</v>
      </c>
      <c r="Q31" s="5">
        <v>1975</v>
      </c>
      <c r="R31" s="5">
        <v>1976</v>
      </c>
      <c r="S31" s="5">
        <v>1977</v>
      </c>
      <c r="T31" s="5">
        <v>1978</v>
      </c>
      <c r="U31" s="5">
        <v>1979</v>
      </c>
      <c r="V31" s="5">
        <v>1980</v>
      </c>
      <c r="W31" s="5">
        <v>1981</v>
      </c>
      <c r="X31" s="5">
        <v>1982</v>
      </c>
      <c r="Y31" s="5">
        <v>1983</v>
      </c>
      <c r="Z31" s="5">
        <v>1984</v>
      </c>
      <c r="AA31" s="5">
        <v>1985</v>
      </c>
      <c r="AB31" s="5">
        <v>1986</v>
      </c>
      <c r="AC31" s="5">
        <v>1987</v>
      </c>
      <c r="AD31" s="5">
        <v>1988</v>
      </c>
      <c r="AE31" s="5">
        <v>1989</v>
      </c>
      <c r="AF31" s="5">
        <v>1990</v>
      </c>
      <c r="AG31" s="5">
        <v>1991</v>
      </c>
      <c r="AH31" s="5">
        <v>1992</v>
      </c>
      <c r="AI31" s="5">
        <v>1993</v>
      </c>
      <c r="AJ31" s="5">
        <v>1994</v>
      </c>
      <c r="AK31" s="5">
        <v>1995</v>
      </c>
      <c r="AL31" s="5">
        <v>1996</v>
      </c>
      <c r="AM31" s="5">
        <v>1997</v>
      </c>
      <c r="AN31" s="5">
        <v>1998</v>
      </c>
      <c r="AO31" s="5">
        <v>1999</v>
      </c>
      <c r="AP31" s="5">
        <v>2000</v>
      </c>
      <c r="AQ31" s="5">
        <v>2001</v>
      </c>
      <c r="AR31" s="5">
        <v>2002</v>
      </c>
      <c r="AS31" s="5">
        <v>2003</v>
      </c>
      <c r="AT31" s="5">
        <v>2004</v>
      </c>
      <c r="AU31" s="5">
        <v>2005</v>
      </c>
      <c r="AV31" s="5">
        <v>2006</v>
      </c>
      <c r="AW31" s="5">
        <v>2007</v>
      </c>
      <c r="AX31" s="5">
        <v>2008</v>
      </c>
      <c r="AY31" s="5">
        <v>2009</v>
      </c>
      <c r="AZ31" s="5">
        <v>2010</v>
      </c>
      <c r="BA31" s="5">
        <v>2011</v>
      </c>
      <c r="BB31" s="5">
        <v>2012</v>
      </c>
      <c r="BC31" s="5">
        <v>2013</v>
      </c>
      <c r="BD31" s="5">
        <v>2014</v>
      </c>
      <c r="BE31" s="5">
        <v>2015</v>
      </c>
      <c r="BF31" s="5">
        <v>2016</v>
      </c>
      <c r="BG31" s="5">
        <v>2017</v>
      </c>
      <c r="BH31" s="5">
        <v>2018</v>
      </c>
      <c r="BI31" s="5">
        <v>2019</v>
      </c>
      <c r="BJ31" s="5">
        <v>2020</v>
      </c>
      <c r="BK31" s="5">
        <v>2021</v>
      </c>
      <c r="BL31" s="5">
        <v>2022</v>
      </c>
    </row>
    <row r="32" spans="1:64" ht="13.8" thickTop="1" x14ac:dyDescent="0.25">
      <c r="A32" s="2" t="s">
        <v>31</v>
      </c>
      <c r="B32" s="6">
        <f>B5-B20</f>
        <v>-1169</v>
      </c>
      <c r="C32" s="6">
        <f t="shared" ref="C32:AW32" si="53">C5-C20</f>
        <v>-1161</v>
      </c>
      <c r="D32" s="6">
        <f t="shared" si="53"/>
        <v>-1358</v>
      </c>
      <c r="E32" s="6">
        <f t="shared" si="53"/>
        <v>-1506</v>
      </c>
      <c r="F32" s="6">
        <f t="shared" si="53"/>
        <v>-1405</v>
      </c>
      <c r="G32" s="6">
        <f t="shared" si="53"/>
        <v>-1504</v>
      </c>
      <c r="H32" s="6">
        <f t="shared" si="53"/>
        <v>-1503</v>
      </c>
      <c r="I32" s="6">
        <f t="shared" si="53"/>
        <v>-2019</v>
      </c>
      <c r="J32" s="6">
        <f t="shared" si="53"/>
        <v>-1729</v>
      </c>
      <c r="K32" s="6">
        <f t="shared" si="53"/>
        <v>-1960</v>
      </c>
      <c r="L32" s="6">
        <f t="shared" si="53"/>
        <v>-2320</v>
      </c>
      <c r="M32" s="6">
        <f t="shared" si="53"/>
        <v>-2514</v>
      </c>
      <c r="N32" s="6">
        <f t="shared" si="53"/>
        <v>-3122</v>
      </c>
      <c r="O32" s="6">
        <f t="shared" si="53"/>
        <v>-2929</v>
      </c>
      <c r="P32" s="6">
        <f t="shared" si="53"/>
        <v>-2939</v>
      </c>
      <c r="Q32" s="6">
        <f t="shared" si="53"/>
        <v>-2944</v>
      </c>
      <c r="R32" s="6">
        <f t="shared" si="53"/>
        <v>-2453</v>
      </c>
      <c r="S32" s="6">
        <f t="shared" si="53"/>
        <v>-2683</v>
      </c>
      <c r="T32" s="6">
        <f t="shared" si="53"/>
        <v>-2585</v>
      </c>
      <c r="U32" s="6">
        <f t="shared" si="53"/>
        <v>-2000</v>
      </c>
      <c r="V32" s="6">
        <f t="shared" si="53"/>
        <v>-825</v>
      </c>
      <c r="W32" s="6">
        <f t="shared" si="53"/>
        <v>58</v>
      </c>
      <c r="X32" s="6">
        <f t="shared" si="53"/>
        <v>-1599</v>
      </c>
      <c r="Y32" s="6">
        <f t="shared" si="53"/>
        <v>-4595</v>
      </c>
      <c r="Z32" s="6">
        <f t="shared" si="53"/>
        <v>-7404</v>
      </c>
      <c r="AA32" s="6">
        <f t="shared" si="53"/>
        <v>-8829</v>
      </c>
      <c r="AB32" s="6">
        <f t="shared" si="53"/>
        <v>-6451</v>
      </c>
      <c r="AC32" s="6">
        <f t="shared" si="53"/>
        <v>-6027</v>
      </c>
      <c r="AD32" s="6">
        <f t="shared" si="53"/>
        <v>-1433</v>
      </c>
      <c r="AE32" s="6">
        <f t="shared" si="53"/>
        <v>5197</v>
      </c>
      <c r="AF32" s="6">
        <f t="shared" si="53"/>
        <v>10425</v>
      </c>
      <c r="AG32" s="6">
        <f t="shared" si="53"/>
        <v>18904</v>
      </c>
      <c r="AH32" s="6">
        <f t="shared" si="53"/>
        <v>22205</v>
      </c>
      <c r="AI32" s="6">
        <f t="shared" si="53"/>
        <v>22280</v>
      </c>
      <c r="AJ32" s="6">
        <f t="shared" si="53"/>
        <v>18570</v>
      </c>
      <c r="AK32" s="6">
        <f t="shared" si="53"/>
        <v>22725</v>
      </c>
      <c r="AL32" s="6">
        <f t="shared" si="53"/>
        <v>26344</v>
      </c>
      <c r="AM32" s="6">
        <f t="shared" si="53"/>
        <v>24105</v>
      </c>
      <c r="AN32" s="6">
        <f t="shared" si="53"/>
        <v>14969</v>
      </c>
      <c r="AO32" s="6">
        <f t="shared" si="53"/>
        <v>17687</v>
      </c>
      <c r="AP32" s="6">
        <f t="shared" si="53"/>
        <v>17759</v>
      </c>
      <c r="AQ32" s="6">
        <f t="shared" si="53"/>
        <v>6991</v>
      </c>
      <c r="AR32" s="6">
        <f t="shared" si="53"/>
        <v>1088</v>
      </c>
      <c r="AS32" s="6">
        <f t="shared" si="53"/>
        <v>-3403</v>
      </c>
      <c r="AT32" s="6">
        <f t="shared" si="53"/>
        <v>-3288</v>
      </c>
      <c r="AU32" s="6">
        <f t="shared" si="53"/>
        <v>-179</v>
      </c>
      <c r="AV32" s="6">
        <f t="shared" si="53"/>
        <v>-2513</v>
      </c>
      <c r="AW32" s="6">
        <f t="shared" si="53"/>
        <v>3685</v>
      </c>
      <c r="AX32" s="6">
        <f t="shared" ref="AX32:BC32" si="54">AX5-AX20</f>
        <v>10434</v>
      </c>
      <c r="AY32" s="6">
        <f t="shared" si="54"/>
        <v>3784</v>
      </c>
      <c r="AZ32" s="6">
        <f t="shared" si="54"/>
        <v>19234</v>
      </c>
      <c r="BA32" s="6">
        <f t="shared" si="54"/>
        <v>27862</v>
      </c>
      <c r="BB32" s="6">
        <f t="shared" si="54"/>
        <v>34546</v>
      </c>
      <c r="BC32" s="6">
        <f t="shared" si="54"/>
        <v>55394</v>
      </c>
      <c r="BD32" s="6">
        <f t="shared" ref="BD32:BE32" si="55">BD5-BD20</f>
        <v>53125</v>
      </c>
      <c r="BE32" s="6">
        <f t="shared" si="55"/>
        <v>51805</v>
      </c>
      <c r="BF32" s="6">
        <f t="shared" ref="BF32:BG32" si="56">BF5-BF20</f>
        <v>42620</v>
      </c>
      <c r="BG32" s="6">
        <f t="shared" si="56"/>
        <v>27312</v>
      </c>
      <c r="BH32" s="6">
        <f t="shared" ref="BH32:BI32" si="57">BH5-BH20</f>
        <v>22055</v>
      </c>
      <c r="BI32" s="6">
        <f t="shared" si="57"/>
        <v>8838</v>
      </c>
      <c r="BJ32" s="6">
        <f t="shared" ref="BJ32:BK32" si="58">BJ5-BJ20</f>
        <v>-2465</v>
      </c>
      <c r="BK32" s="6">
        <f t="shared" si="58"/>
        <v>-26784</v>
      </c>
      <c r="BL32" s="6">
        <f t="shared" ref="BL32" si="59">BL5-BL20</f>
        <v>-39485</v>
      </c>
    </row>
    <row r="33" spans="1:64" x14ac:dyDescent="0.2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row>
    <row r="34" spans="1:64" x14ac:dyDescent="0.25">
      <c r="A34" s="3" t="s">
        <v>77</v>
      </c>
      <c r="B34" s="6" t="s">
        <v>15</v>
      </c>
      <c r="C34" s="14">
        <f>(C32-B32)/ABS(B32)</f>
        <v>6.8434559452523521E-3</v>
      </c>
      <c r="D34" s="14">
        <f t="shared" ref="D34:BL34" si="60">(D32-C32)/ABS(C32)</f>
        <v>-0.16968130921619293</v>
      </c>
      <c r="E34" s="14">
        <f t="shared" si="60"/>
        <v>-0.10898379970544919</v>
      </c>
      <c r="F34" s="14">
        <f t="shared" si="60"/>
        <v>6.7065073041168655E-2</v>
      </c>
      <c r="G34" s="14">
        <f t="shared" si="60"/>
        <v>-7.0462633451957302E-2</v>
      </c>
      <c r="H34" s="14">
        <f t="shared" si="60"/>
        <v>6.6489361702127658E-4</v>
      </c>
      <c r="I34" s="14">
        <f t="shared" si="60"/>
        <v>-0.34331337325349304</v>
      </c>
      <c r="J34" s="14">
        <f t="shared" si="60"/>
        <v>0.14363546310054481</v>
      </c>
      <c r="K34" s="14">
        <f t="shared" si="60"/>
        <v>-0.13360323886639677</v>
      </c>
      <c r="L34" s="14">
        <f t="shared" si="60"/>
        <v>-0.18367346938775511</v>
      </c>
      <c r="M34" s="14">
        <f t="shared" si="60"/>
        <v>-8.3620689655172414E-2</v>
      </c>
      <c r="N34" s="14">
        <f t="shared" si="60"/>
        <v>-0.24184566428003182</v>
      </c>
      <c r="O34" s="14">
        <f t="shared" si="60"/>
        <v>6.18193465727098E-2</v>
      </c>
      <c r="P34" s="14">
        <f t="shared" si="60"/>
        <v>-3.4141345168999661E-3</v>
      </c>
      <c r="Q34" s="14">
        <f t="shared" si="60"/>
        <v>-1.701258931609391E-3</v>
      </c>
      <c r="R34" s="14">
        <f t="shared" si="60"/>
        <v>0.16677989130434784</v>
      </c>
      <c r="S34" s="14">
        <f t="shared" si="60"/>
        <v>-9.3762739502649822E-2</v>
      </c>
      <c r="T34" s="14">
        <f t="shared" si="60"/>
        <v>3.6526276556093924E-2</v>
      </c>
      <c r="U34" s="14">
        <f t="shared" si="60"/>
        <v>0.22630560928433269</v>
      </c>
      <c r="V34" s="14">
        <f t="shared" si="60"/>
        <v>0.58750000000000002</v>
      </c>
      <c r="W34" s="14">
        <f t="shared" si="60"/>
        <v>1.0703030303030303</v>
      </c>
      <c r="X34" s="14">
        <f t="shared" si="60"/>
        <v>-28.568965517241381</v>
      </c>
      <c r="Y34" s="14">
        <f t="shared" si="60"/>
        <v>-1.8736710444027518</v>
      </c>
      <c r="Z34" s="14">
        <f t="shared" si="60"/>
        <v>-0.61131664853101197</v>
      </c>
      <c r="AA34" s="14">
        <f t="shared" si="60"/>
        <v>-0.19246353322528362</v>
      </c>
      <c r="AB34" s="14">
        <f t="shared" si="60"/>
        <v>0.26933967606750481</v>
      </c>
      <c r="AC34" s="14">
        <f t="shared" si="60"/>
        <v>6.5726243993179348E-2</v>
      </c>
      <c r="AD34" s="14">
        <f t="shared" si="60"/>
        <v>0.76223660195785636</v>
      </c>
      <c r="AE34" s="14">
        <f t="shared" si="60"/>
        <v>4.6266573621772507</v>
      </c>
      <c r="AF34" s="14">
        <f t="shared" si="60"/>
        <v>1.0059649797960362</v>
      </c>
      <c r="AG34" s="14">
        <f t="shared" si="60"/>
        <v>0.81333333333333335</v>
      </c>
      <c r="AH34" s="14">
        <f t="shared" si="60"/>
        <v>0.17461912822683029</v>
      </c>
      <c r="AI34" s="14">
        <f t="shared" si="60"/>
        <v>3.3776176536816031E-3</v>
      </c>
      <c r="AJ34" s="14">
        <f t="shared" si="60"/>
        <v>-0.16651705565529623</v>
      </c>
      <c r="AK34" s="14">
        <f t="shared" si="60"/>
        <v>0.22374798061389337</v>
      </c>
      <c r="AL34" s="14">
        <f t="shared" si="60"/>
        <v>0.15925192519251924</v>
      </c>
      <c r="AM34" s="14">
        <f t="shared" si="60"/>
        <v>-8.4990889766170669E-2</v>
      </c>
      <c r="AN34" s="14">
        <f t="shared" si="60"/>
        <v>-0.37900850445965567</v>
      </c>
      <c r="AO34" s="14">
        <f t="shared" si="60"/>
        <v>0.18157525552809139</v>
      </c>
      <c r="AP34" s="14">
        <f t="shared" si="60"/>
        <v>4.0707864533273026E-3</v>
      </c>
      <c r="AQ34" s="14">
        <f t="shared" si="60"/>
        <v>-0.60634044709724644</v>
      </c>
      <c r="AR34" s="14">
        <f t="shared" si="60"/>
        <v>-0.84437133457302249</v>
      </c>
      <c r="AS34" s="14">
        <f t="shared" si="60"/>
        <v>-4.1277573529411766</v>
      </c>
      <c r="AT34" s="14">
        <f t="shared" si="60"/>
        <v>3.3793711431090216E-2</v>
      </c>
      <c r="AU34" s="14">
        <f t="shared" si="60"/>
        <v>0.94555961070559613</v>
      </c>
      <c r="AV34" s="14">
        <f t="shared" si="60"/>
        <v>-13.039106145251397</v>
      </c>
      <c r="AW34" s="14">
        <f t="shared" si="60"/>
        <v>2.4663748507759649</v>
      </c>
      <c r="AX34" s="14">
        <f t="shared" si="60"/>
        <v>1.8314789687924016</v>
      </c>
      <c r="AY34" s="14">
        <f t="shared" si="60"/>
        <v>-0.6373394671267012</v>
      </c>
      <c r="AZ34" s="14">
        <f t="shared" si="60"/>
        <v>4.0829809725158563</v>
      </c>
      <c r="BA34" s="14">
        <f t="shared" si="60"/>
        <v>0.44858063845273993</v>
      </c>
      <c r="BB34" s="14">
        <f t="shared" si="60"/>
        <v>0.23989663340750844</v>
      </c>
      <c r="BC34" s="14">
        <f t="shared" si="60"/>
        <v>0.60348520812829276</v>
      </c>
      <c r="BD34" s="14">
        <f t="shared" si="60"/>
        <v>-4.0961114922193738E-2</v>
      </c>
      <c r="BE34" s="14">
        <f t="shared" si="60"/>
        <v>-2.4847058823529413E-2</v>
      </c>
      <c r="BF34" s="14">
        <f t="shared" si="60"/>
        <v>-0.17729948846636426</v>
      </c>
      <c r="BG34" s="14">
        <f t="shared" si="60"/>
        <v>-0.35917409666823086</v>
      </c>
      <c r="BH34" s="14">
        <f t="shared" si="60"/>
        <v>-0.19247949619214996</v>
      </c>
      <c r="BI34" s="14">
        <f t="shared" si="60"/>
        <v>-0.5992745409204262</v>
      </c>
      <c r="BJ34" s="14">
        <f t="shared" si="60"/>
        <v>-1.2789092554876669</v>
      </c>
      <c r="BK34" s="14">
        <f t="shared" si="60"/>
        <v>-9.8657200811359029</v>
      </c>
      <c r="BL34" s="14">
        <f t="shared" si="60"/>
        <v>-0.47420101553166072</v>
      </c>
    </row>
    <row r="35" spans="1:64" x14ac:dyDescent="0.2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6"/>
      <c r="AW35" s="6"/>
      <c r="AX35" s="6"/>
      <c r="AY35" s="6"/>
      <c r="AZ35" s="6"/>
    </row>
    <row r="36" spans="1:64" ht="15.6" x14ac:dyDescent="0.25">
      <c r="A36" s="29" t="s">
        <v>78</v>
      </c>
    </row>
    <row r="38" spans="1:64" x14ac:dyDescent="0.25">
      <c r="A38" s="50" t="s">
        <v>82</v>
      </c>
    </row>
  </sheetData>
  <phoneticPr fontId="0" type="noConversion"/>
  <conditionalFormatting sqref="C9:BL11 C24:BL26 A32:XFD32 C34:BL34">
    <cfRule type="cellIs" dxfId="0" priority="6" stopIfTrue="1" operator="lessThan">
      <formula>0</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18" ma:contentTypeDescription="Create a new document." ma:contentTypeScope="" ma:versionID="b2c9aefb4d37cbddf7a50b11e67b6a1a">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df36b1a17df75721273f62eb53a07fbe"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Props1.xml><?xml version="1.0" encoding="utf-8"?>
<ds:datastoreItem xmlns:ds="http://schemas.openxmlformats.org/officeDocument/2006/customXml" ds:itemID="{E8F6D06B-A99C-46A2-99CB-C5D0012C1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24ABE8-AB5B-41A8-9AC5-4A047EBA0A98}">
  <ds:schemaRefs>
    <ds:schemaRef ds:uri="http://schemas.microsoft.com/sharepoint/v3/contenttype/forms"/>
  </ds:schemaRefs>
</ds:datastoreItem>
</file>

<file path=customXml/itemProps3.xml><?xml version="1.0" encoding="utf-8"?>
<ds:datastoreItem xmlns:ds="http://schemas.openxmlformats.org/officeDocument/2006/customXml" ds:itemID="{1A58E78A-AE98-4C7F-9F4E-528C748369ED}">
  <ds:schemaRefs>
    <ds:schemaRef ds:uri="http://schemas.microsoft.com/office/infopath/2007/PartnerControls"/>
    <ds:schemaRef ds:uri="6d198f0a-18c8-4ccd-acb2-6ceb57ebe339"/>
    <ds:schemaRef ds:uri="http://schemas.microsoft.com/office/2006/metadata/properties"/>
    <ds:schemaRef ds:uri="http://purl.org/dc/terms/"/>
    <ds:schemaRef ds:uri="76302f59-6884-41ed-9495-522bf94ed51d"/>
    <ds:schemaRef ds:uri="http://purl.org/dc/dcmitype/"/>
    <ds:schemaRef ds:uri="http://purl.org/dc/elements/1.1/"/>
    <ds:schemaRef ds:uri="http://schemas.microsoft.com/office/2006/documentManagement/types"/>
    <ds:schemaRef ds:uri="http://schemas.openxmlformats.org/package/2006/metadata/core-properties"/>
    <ds:schemaRef ds:uri="bad8f381-7b47-4c72-89d0-cf630b72703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New Presentation</vt:lpstr>
      <vt:lpstr>TIMELINE Business vs Personal</vt:lpstr>
      <vt:lpstr>TIMELINE Health-Medical-Worker</vt:lpstr>
      <vt:lpstr>TIMELINE with Other-Other</vt:lpstr>
      <vt:lpstr>Old Presentation</vt:lpstr>
      <vt:lpstr>'New Presentation'!Print_Area</vt:lpstr>
      <vt:lpstr>'TIMELINE Business vs Personal'!Print_Area</vt:lpstr>
      <vt:lpstr>'TIMELINE Health-Medical-Worker'!Print_Area</vt:lpstr>
      <vt:lpstr>'TIMELINE with Other-Other'!Print_Area</vt:lpstr>
    </vt:vector>
  </TitlesOfParts>
  <Manager/>
  <Company>USDOC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ITA User</dc:creator>
  <cp:keywords/>
  <dc:description/>
  <cp:lastModifiedBy>Terp</cp:lastModifiedBy>
  <cp:revision/>
  <dcterms:created xsi:type="dcterms:W3CDTF">2007-02-08T13:31:42Z</dcterms:created>
  <dcterms:modified xsi:type="dcterms:W3CDTF">2023-07-19T11:42:05Z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MediaServiceImageTags">
    <vt:lpwstr/>
  </property>
</Properties>
</file>